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Notes" sheetId="1" r:id="rId1"/>
    <sheet name="Mayor of London Election" sheetId="2" r:id="rId2"/>
    <sheet name="GLA Constit Member Election" sheetId="3" r:id="rId3"/>
    <sheet name="GLA London Member List Election" sheetId="4" r:id="rId4"/>
  </sheets>
  <definedNames/>
  <calcPr fullCalcOnLoad="1"/>
</workbook>
</file>

<file path=xl/sharedStrings.xml><?xml version="1.0" encoding="utf-8"?>
<sst xmlns="http://schemas.openxmlformats.org/spreadsheetml/2006/main" count="202" uniqueCount="88">
  <si>
    <t>Spoilt Votes</t>
  </si>
  <si>
    <t>%</t>
  </si>
  <si>
    <t>Total
Good Votes</t>
  </si>
  <si>
    <t>Majority for Leading Candidate</t>
  </si>
  <si>
    <t>% Majority for Leading Candidate</t>
  </si>
  <si>
    <t>Total
Spoilt</t>
  </si>
  <si>
    <t>Belmont</t>
  </si>
  <si>
    <t>Canons</t>
  </si>
  <si>
    <t>Edgware</t>
  </si>
  <si>
    <t>Harrow Weald</t>
  </si>
  <si>
    <t>Kenton West</t>
  </si>
  <si>
    <t>Queensbury</t>
  </si>
  <si>
    <t>Stanmore Park</t>
  </si>
  <si>
    <t>Wealdstone</t>
  </si>
  <si>
    <t>HARROW EAST</t>
  </si>
  <si>
    <t>Greenhill</t>
  </si>
  <si>
    <t>Harrow on the Hill</t>
  </si>
  <si>
    <t>Headstone North</t>
  </si>
  <si>
    <t>Headstone South</t>
  </si>
  <si>
    <t>Marlborough</t>
  </si>
  <si>
    <t>Rayners Lane</t>
  </si>
  <si>
    <t xml:space="preserve">Roxbourne </t>
  </si>
  <si>
    <t>Roxeth</t>
  </si>
  <si>
    <t>West Harrow</t>
  </si>
  <si>
    <t>HARROW WEST</t>
  </si>
  <si>
    <t>Hatch End</t>
  </si>
  <si>
    <t>Pinner</t>
  </si>
  <si>
    <t>Pinner South</t>
  </si>
  <si>
    <t>PINNER (part)</t>
  </si>
  <si>
    <t>Postal Voting</t>
  </si>
  <si>
    <t>LB HARROW (Total)</t>
  </si>
  <si>
    <t>LB BRENT (Total)</t>
  </si>
  <si>
    <t>BRENT and HARROW (Total)</t>
  </si>
  <si>
    <t>Ali    (Green)</t>
  </si>
  <si>
    <t>Shah    (Lab)</t>
  </si>
  <si>
    <t>Livingstone (Lab)</t>
  </si>
  <si>
    <t>Paddick (L/Dem)</t>
  </si>
  <si>
    <t>1st Choice Spoilt Votes</t>
  </si>
  <si>
    <t>Want of official mark</t>
  </si>
  <si>
    <t>Writing identifying voter</t>
  </si>
  <si>
    <t>Unmarked</t>
  </si>
  <si>
    <t>Uncertain</t>
  </si>
  <si>
    <t>1st Choice Voting</t>
  </si>
  <si>
    <t>2nd Choice Voting</t>
  </si>
  <si>
    <t>Total Good 2nd Choice Votes</t>
  </si>
  <si>
    <t>Total Good 1st Choice Votes</t>
  </si>
  <si>
    <t>Total    Spoilt</t>
  </si>
  <si>
    <t>2nd Choice Spoilt Votes</t>
  </si>
  <si>
    <t>BNP</t>
  </si>
  <si>
    <t>C</t>
  </si>
  <si>
    <t>Green</t>
  </si>
  <si>
    <t>Lab</t>
  </si>
  <si>
    <t>L/Dem</t>
  </si>
  <si>
    <t>Rathy Alagaratnam</t>
  </si>
  <si>
    <t>Eng Dem</t>
  </si>
  <si>
    <t>Majority for Leading Party</t>
  </si>
  <si>
    <t>% Majority for Leading Party</t>
  </si>
  <si>
    <t>Total Good Votes</t>
  </si>
  <si>
    <t>RUISLIP, NORTHWOOD and</t>
  </si>
  <si>
    <t>the overall tallies within each GLA constituency were calculated via sub-totals for every local authority ward.</t>
  </si>
  <si>
    <t>i)</t>
  </si>
  <si>
    <t>Election for the Mayor of London</t>
  </si>
  <si>
    <t>The following three spread sheets give the ward-by-ward analyses for Harrow for these elections:</t>
  </si>
  <si>
    <t>ii)</t>
  </si>
  <si>
    <t>Election of a Constituency Member for Brent and Harrow</t>
  </si>
  <si>
    <t>iii)</t>
  </si>
  <si>
    <t>that area.</t>
  </si>
  <si>
    <r>
      <t xml:space="preserve">Postal votes were counted and reported separately: therefore the ward voting figures do not show </t>
    </r>
    <r>
      <rPr>
        <b/>
        <i/>
        <sz val="12"/>
        <rFont val="Arial"/>
        <family val="2"/>
      </rPr>
      <t>precise</t>
    </r>
    <r>
      <rPr>
        <b/>
        <sz val="12"/>
        <rFont val="Arial"/>
        <family val="2"/>
      </rPr>
      <t xml:space="preserve"> voting patterns within</t>
    </r>
  </si>
  <si>
    <t>Election of additional London-wide GLA members from Party Lists</t>
  </si>
  <si>
    <r>
      <t xml:space="preserve">The leading candidate or party within each ward is shown in </t>
    </r>
    <r>
      <rPr>
        <b/>
        <u val="single"/>
        <sz val="12"/>
        <rFont val="Arial"/>
        <family val="2"/>
      </rPr>
      <t>bold</t>
    </r>
  </si>
  <si>
    <t>More votes than entitled</t>
  </si>
  <si>
    <t>Electronic vote counting methods were used at the 2012 Mayor of London and Greater London Authority elections:</t>
  </si>
  <si>
    <t>Benita   (Ind)</t>
  </si>
  <si>
    <t>Cortiglia (BNP)</t>
  </si>
  <si>
    <t>Johnson (Con)</t>
  </si>
  <si>
    <t>Jones (Green)</t>
  </si>
  <si>
    <t>Webb   (UKIP)</t>
  </si>
  <si>
    <t>Henry (L/Dem)</t>
  </si>
  <si>
    <t>McGough (UKIP)</t>
  </si>
  <si>
    <t>Rajput    (Con)</t>
  </si>
  <si>
    <t>Christian Peoples Alliance</t>
  </si>
  <si>
    <t>NF</t>
  </si>
  <si>
    <t>The House Party - Homes for Londoners</t>
  </si>
  <si>
    <t>Trade Unionist and Socialist Coalition</t>
  </si>
  <si>
    <t>Ijaz    Hayat</t>
  </si>
  <si>
    <t>UKIP</t>
  </si>
  <si>
    <t>The raw data were were posted on the 'London Elects' web site on 15 May 2012, and have been presented here in a slightly different format.</t>
  </si>
  <si>
    <t>Kenton East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</si>
</sst>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s>
  <fonts count="44">
    <font>
      <sz val="10"/>
      <name val="Arial"/>
      <family val="0"/>
    </font>
    <font>
      <b/>
      <sz val="9"/>
      <name val="Arial"/>
      <family val="2"/>
    </font>
    <font>
      <sz val="9"/>
      <name val="Arial"/>
      <family val="2"/>
    </font>
    <font>
      <b/>
      <sz val="10"/>
      <name val="Arial"/>
      <family val="2"/>
    </font>
    <font>
      <b/>
      <i/>
      <sz val="10"/>
      <name val="Arial"/>
      <family val="2"/>
    </font>
    <font>
      <i/>
      <sz val="10"/>
      <name val="Arial"/>
      <family val="2"/>
    </font>
    <font>
      <b/>
      <sz val="12"/>
      <name val="Arial"/>
      <family val="2"/>
    </font>
    <font>
      <b/>
      <i/>
      <sz val="12"/>
      <name val="Arial"/>
      <family val="2"/>
    </font>
    <font>
      <sz val="8"/>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Alignment="1">
      <alignment/>
    </xf>
    <xf numFmtId="0" fontId="3" fillId="33" borderId="10" xfId="0" applyFont="1" applyFill="1" applyBorder="1" applyAlignment="1">
      <alignment/>
    </xf>
    <xf numFmtId="3" fontId="0" fillId="0" borderId="0" xfId="0" applyNumberFormat="1" applyAlignment="1">
      <alignment/>
    </xf>
    <xf numFmtId="4" fontId="0" fillId="0" borderId="0" xfId="0" applyNumberFormat="1" applyAlignment="1">
      <alignment/>
    </xf>
    <xf numFmtId="3" fontId="3" fillId="0" borderId="0" xfId="0" applyNumberFormat="1" applyFont="1" applyAlignment="1">
      <alignment/>
    </xf>
    <xf numFmtId="4" fontId="3"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 fontId="0" fillId="0" borderId="0" xfId="0" applyNumberFormat="1" applyFont="1" applyAlignment="1">
      <alignment/>
    </xf>
    <xf numFmtId="0" fontId="3" fillId="0" borderId="10" xfId="0" applyFont="1" applyFill="1" applyBorder="1" applyAlignment="1">
      <alignment/>
    </xf>
    <xf numFmtId="3" fontId="3" fillId="0" borderId="0" xfId="0" applyNumberFormat="1" applyFont="1" applyFill="1" applyBorder="1" applyAlignment="1">
      <alignment/>
    </xf>
    <xf numFmtId="0" fontId="0" fillId="0" borderId="0" xfId="0" applyFill="1" applyAlignment="1">
      <alignment/>
    </xf>
    <xf numFmtId="0" fontId="3" fillId="33" borderId="0" xfId="0" applyFont="1" applyFill="1" applyAlignment="1">
      <alignment/>
    </xf>
    <xf numFmtId="3" fontId="3" fillId="34" borderId="0" xfId="0" applyNumberFormat="1" applyFont="1" applyFill="1" applyAlignment="1">
      <alignment/>
    </xf>
    <xf numFmtId="3" fontId="3" fillId="34" borderId="0" xfId="0" applyNumberFormat="1" applyFont="1" applyFill="1" applyBorder="1" applyAlignment="1">
      <alignment/>
    </xf>
    <xf numFmtId="0" fontId="4" fillId="33" borderId="10" xfId="0" applyFont="1" applyFill="1" applyBorder="1" applyAlignment="1">
      <alignment/>
    </xf>
    <xf numFmtId="3" fontId="5" fillId="0" borderId="0" xfId="0" applyNumberFormat="1" applyFont="1" applyAlignment="1">
      <alignment/>
    </xf>
    <xf numFmtId="4" fontId="5"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xf>
    <xf numFmtId="3" fontId="4" fillId="34" borderId="0" xfId="0" applyNumberFormat="1" applyFont="1" applyFill="1" applyAlignment="1">
      <alignment/>
    </xf>
    <xf numFmtId="0" fontId="5" fillId="0" borderId="0" xfId="0" applyFont="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4" fillId="34" borderId="0" xfId="0" applyNumberFormat="1" applyFont="1" applyFill="1" applyBorder="1" applyAlignment="1">
      <alignment/>
    </xf>
    <xf numFmtId="3" fontId="4" fillId="0" borderId="0" xfId="0" applyNumberFormat="1" applyFont="1" applyFill="1" applyBorder="1" applyAlignment="1">
      <alignment/>
    </xf>
    <xf numFmtId="0" fontId="3" fillId="35" borderId="11" xfId="0" applyFont="1" applyFill="1" applyBorder="1" applyAlignment="1">
      <alignment horizontal="center" wrapText="1"/>
    </xf>
    <xf numFmtId="0" fontId="3" fillId="35" borderId="12" xfId="0" applyFont="1" applyFill="1" applyBorder="1" applyAlignment="1">
      <alignment horizontal="center" wrapText="1"/>
    </xf>
    <xf numFmtId="0" fontId="3" fillId="35" borderId="13" xfId="0" applyFont="1" applyFill="1" applyBorder="1" applyAlignment="1">
      <alignment horizontal="center" wrapText="1"/>
    </xf>
    <xf numFmtId="0" fontId="3" fillId="35" borderId="12" xfId="0" applyFont="1" applyFill="1" applyBorder="1" applyAlignment="1">
      <alignment horizontal="center"/>
    </xf>
    <xf numFmtId="2" fontId="0" fillId="0" borderId="0" xfId="0" applyNumberFormat="1" applyAlignment="1">
      <alignment/>
    </xf>
    <xf numFmtId="0" fontId="0" fillId="0" borderId="0" xfId="0" applyFont="1" applyAlignment="1">
      <alignment/>
    </xf>
    <xf numFmtId="0" fontId="3" fillId="35" borderId="12" xfId="0" applyFont="1" applyFill="1" applyBorder="1" applyAlignment="1" quotePrefix="1">
      <alignment horizontal="center" wrapText="1"/>
    </xf>
    <xf numFmtId="0" fontId="0" fillId="35" borderId="14" xfId="0" applyFont="1" applyFill="1" applyBorder="1" applyAlignment="1">
      <alignment horizontal="center"/>
    </xf>
    <xf numFmtId="0" fontId="3" fillId="35" borderId="11" xfId="0" applyFont="1" applyFill="1" applyBorder="1" applyAlignment="1">
      <alignment horizontal="center" wrapText="1"/>
    </xf>
    <xf numFmtId="0" fontId="3" fillId="35" borderId="12" xfId="0" applyFont="1" applyFill="1" applyBorder="1" applyAlignment="1">
      <alignment horizontal="center" wrapText="1"/>
    </xf>
    <xf numFmtId="0" fontId="3" fillId="35" borderId="13" xfId="0" applyFont="1" applyFill="1" applyBorder="1" applyAlignment="1">
      <alignment horizontal="center" wrapText="1"/>
    </xf>
    <xf numFmtId="0" fontId="0" fillId="0" borderId="0" xfId="0" applyBorder="1" applyAlignment="1">
      <alignment/>
    </xf>
    <xf numFmtId="3" fontId="0" fillId="0" borderId="10" xfId="0" applyNumberFormat="1" applyFont="1" applyFill="1" applyBorder="1" applyAlignment="1">
      <alignment/>
    </xf>
    <xf numFmtId="0" fontId="3" fillId="0" borderId="0" xfId="0" applyFont="1" applyFill="1" applyBorder="1" applyAlignment="1">
      <alignment horizontal="center"/>
    </xf>
    <xf numFmtId="3" fontId="5" fillId="0" borderId="10" xfId="0" applyNumberFormat="1" applyFont="1" applyBorder="1" applyAlignment="1">
      <alignment/>
    </xf>
    <xf numFmtId="3" fontId="3" fillId="34" borderId="10" xfId="0" applyNumberFormat="1" applyFont="1" applyFill="1" applyBorder="1" applyAlignment="1">
      <alignment/>
    </xf>
    <xf numFmtId="0" fontId="0" fillId="0" borderId="10" xfId="0"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3" fontId="0" fillId="34" borderId="17" xfId="0" applyNumberFormat="1" applyFont="1" applyFill="1" applyBorder="1" applyAlignment="1">
      <alignment/>
    </xf>
    <xf numFmtId="2" fontId="0" fillId="34" borderId="10" xfId="0" applyNumberFormat="1" applyFont="1" applyFill="1" applyBorder="1" applyAlignment="1">
      <alignment/>
    </xf>
    <xf numFmtId="3" fontId="5" fillId="34" borderId="17" xfId="0" applyNumberFormat="1" applyFont="1" applyFill="1" applyBorder="1" applyAlignment="1">
      <alignment/>
    </xf>
    <xf numFmtId="0" fontId="0" fillId="0" borderId="17" xfId="0" applyFont="1" applyBorder="1" applyAlignment="1">
      <alignment/>
    </xf>
    <xf numFmtId="0" fontId="0" fillId="0" borderId="10" xfId="0" applyFont="1" applyBorder="1" applyAlignment="1">
      <alignment/>
    </xf>
    <xf numFmtId="3" fontId="0" fillId="0" borderId="17" xfId="0" applyNumberFormat="1" applyFont="1" applyFill="1" applyBorder="1" applyAlignment="1">
      <alignment/>
    </xf>
    <xf numFmtId="2" fontId="0" fillId="0" borderId="10" xfId="0" applyNumberFormat="1" applyFont="1" applyFill="1" applyBorder="1" applyAlignment="1">
      <alignment/>
    </xf>
    <xf numFmtId="3" fontId="5" fillId="0" borderId="17" xfId="0" applyNumberFormat="1" applyFont="1" applyFill="1" applyBorder="1" applyAlignment="1">
      <alignment/>
    </xf>
    <xf numFmtId="2" fontId="5" fillId="0" borderId="10" xfId="0" applyNumberFormat="1" applyFont="1" applyFill="1" applyBorder="1" applyAlignment="1">
      <alignment/>
    </xf>
    <xf numFmtId="0" fontId="0" fillId="0" borderId="16" xfId="0" applyBorder="1" applyAlignment="1">
      <alignment/>
    </xf>
    <xf numFmtId="3" fontId="5" fillId="0" borderId="10" xfId="0" applyNumberFormat="1" applyFont="1" applyFill="1" applyBorder="1" applyAlignment="1">
      <alignment/>
    </xf>
    <xf numFmtId="3" fontId="0" fillId="0" borderId="10" xfId="0" applyNumberFormat="1" applyBorder="1" applyAlignment="1">
      <alignment/>
    </xf>
    <xf numFmtId="0" fontId="2" fillId="35" borderId="0" xfId="0" applyFon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4" fillId="34" borderId="10" xfId="0" applyNumberFormat="1" applyFont="1" applyFill="1" applyBorder="1" applyAlignment="1">
      <alignment/>
    </xf>
    <xf numFmtId="0" fontId="0" fillId="0" borderId="0" xfId="0" applyAlignment="1">
      <alignmen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6" xfId="0" applyBorder="1" applyAlignment="1">
      <alignment wrapText="1"/>
    </xf>
    <xf numFmtId="0" fontId="3" fillId="33" borderId="0" xfId="0" applyFont="1" applyFill="1" applyBorder="1" applyAlignment="1">
      <alignment/>
    </xf>
    <xf numFmtId="0" fontId="4" fillId="33" borderId="0" xfId="0" applyFont="1" applyFill="1" applyBorder="1" applyAlignment="1">
      <alignment/>
    </xf>
    <xf numFmtId="0" fontId="3" fillId="0" borderId="0" xfId="0" applyFont="1" applyFill="1" applyBorder="1" applyAlignment="1">
      <alignment/>
    </xf>
    <xf numFmtId="3" fontId="5" fillId="0" borderId="0" xfId="0" applyNumberFormat="1" applyFont="1" applyBorder="1" applyAlignment="1">
      <alignment/>
    </xf>
    <xf numFmtId="0" fontId="0" fillId="0" borderId="0" xfId="0" applyFill="1" applyBorder="1" applyAlignment="1">
      <alignment/>
    </xf>
    <xf numFmtId="0" fontId="0" fillId="35" borderId="14" xfId="0" applyFont="1" applyFill="1" applyBorder="1" applyAlignment="1">
      <alignment/>
    </xf>
    <xf numFmtId="3" fontId="3" fillId="0" borderId="0" xfId="0" applyNumberFormat="1" applyFont="1" applyBorder="1" applyAlignment="1">
      <alignment/>
    </xf>
    <xf numFmtId="4" fontId="0" fillId="34" borderId="10" xfId="0" applyNumberFormat="1" applyFont="1" applyFill="1" applyBorder="1" applyAlignment="1">
      <alignment/>
    </xf>
    <xf numFmtId="4" fontId="5" fillId="34" borderId="10" xfId="0" applyNumberFormat="1" applyFont="1" applyFill="1" applyBorder="1" applyAlignment="1">
      <alignment/>
    </xf>
    <xf numFmtId="0" fontId="0" fillId="0" borderId="12" xfId="0" applyBorder="1" applyAlignment="1">
      <alignment/>
    </xf>
    <xf numFmtId="0" fontId="0" fillId="0" borderId="13" xfId="0" applyFont="1" applyBorder="1" applyAlignment="1">
      <alignment/>
    </xf>
    <xf numFmtId="0" fontId="0" fillId="0" borderId="11" xfId="0" applyFont="1" applyBorder="1" applyAlignment="1">
      <alignment/>
    </xf>
    <xf numFmtId="0" fontId="0" fillId="0" borderId="13" xfId="0"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13" xfId="0" applyFill="1" applyBorder="1" applyAlignment="1">
      <alignment/>
    </xf>
    <xf numFmtId="0" fontId="0" fillId="0" borderId="10" xfId="0" applyFont="1" applyFill="1" applyBorder="1" applyAlignment="1">
      <alignment/>
    </xf>
    <xf numFmtId="0" fontId="3" fillId="0" borderId="13" xfId="0" applyFont="1" applyFill="1" applyBorder="1" applyAlignment="1">
      <alignment horizontal="left"/>
    </xf>
    <xf numFmtId="0" fontId="3" fillId="0" borderId="13" xfId="0" applyFont="1" applyFill="1" applyBorder="1" applyAlignment="1">
      <alignment horizontal="left"/>
    </xf>
    <xf numFmtId="0" fontId="3" fillId="0" borderId="12" xfId="0" applyFont="1" applyFill="1" applyBorder="1" applyAlignment="1">
      <alignment horizontal="left"/>
    </xf>
    <xf numFmtId="0" fontId="3" fillId="36" borderId="12" xfId="0" applyFont="1" applyFill="1" applyBorder="1" applyAlignment="1">
      <alignment horizontal="center" wrapText="1"/>
    </xf>
    <xf numFmtId="0" fontId="3" fillId="36" borderId="13" xfId="0" applyFont="1" applyFill="1" applyBorder="1" applyAlignment="1">
      <alignment horizontal="center" wrapText="1"/>
    </xf>
    <xf numFmtId="0" fontId="3" fillId="36" borderId="11" xfId="0" applyFont="1" applyFill="1" applyBorder="1" applyAlignment="1">
      <alignment horizontal="center"/>
    </xf>
    <xf numFmtId="0" fontId="3" fillId="36" borderId="12" xfId="0" applyFont="1" applyFill="1" applyBorder="1" applyAlignment="1">
      <alignment horizontal="center"/>
    </xf>
    <xf numFmtId="0" fontId="6" fillId="0" borderId="0" xfId="0" applyFont="1" applyAlignment="1">
      <alignment/>
    </xf>
    <xf numFmtId="4" fontId="0" fillId="0" borderId="0" xfId="0" applyNumberFormat="1" applyFont="1" applyBorder="1" applyAlignment="1">
      <alignment/>
    </xf>
    <xf numFmtId="4" fontId="3" fillId="0" borderId="0" xfId="0" applyNumberFormat="1" applyFont="1" applyBorder="1" applyAlignment="1">
      <alignment/>
    </xf>
    <xf numFmtId="0" fontId="0" fillId="0" borderId="13" xfId="0" applyBorder="1" applyAlignment="1">
      <alignment wrapText="1"/>
    </xf>
    <xf numFmtId="4" fontId="0" fillId="0" borderId="0" xfId="0" applyNumberFormat="1" applyBorder="1" applyAlignment="1">
      <alignment/>
    </xf>
    <xf numFmtId="0" fontId="0" fillId="0" borderId="11" xfId="0" applyBorder="1" applyAlignment="1">
      <alignment/>
    </xf>
    <xf numFmtId="0" fontId="3" fillId="36" borderId="12" xfId="0" applyFont="1" applyFill="1" applyBorder="1" applyAlignment="1">
      <alignment horizontal="center" wrapText="1"/>
    </xf>
    <xf numFmtId="166" fontId="0" fillId="0" borderId="0" xfId="42" applyNumberFormat="1" applyFont="1" applyAlignment="1">
      <alignment/>
    </xf>
    <xf numFmtId="166" fontId="0" fillId="0" borderId="10" xfId="42" applyNumberFormat="1" applyFont="1" applyFill="1" applyBorder="1" applyAlignment="1">
      <alignment wrapText="1"/>
    </xf>
    <xf numFmtId="3" fontId="4" fillId="0" borderId="0" xfId="0" applyNumberFormat="1" applyFont="1" applyBorder="1" applyAlignment="1">
      <alignment/>
    </xf>
    <xf numFmtId="2" fontId="5" fillId="34" borderId="10" xfId="0" applyNumberFormat="1" applyFont="1" applyFill="1" applyBorder="1" applyAlignment="1">
      <alignment/>
    </xf>
    <xf numFmtId="0" fontId="3" fillId="36" borderId="15" xfId="0" applyFont="1" applyFill="1" applyBorder="1" applyAlignment="1">
      <alignment horizontal="center"/>
    </xf>
    <xf numFmtId="0" fontId="3" fillId="36" borderId="14" xfId="0" applyFont="1" applyFill="1" applyBorder="1" applyAlignment="1">
      <alignment horizontal="center"/>
    </xf>
    <xf numFmtId="0" fontId="3" fillId="36" borderId="16" xfId="0" applyFont="1" applyFill="1" applyBorder="1" applyAlignment="1">
      <alignment horizontal="center"/>
    </xf>
    <xf numFmtId="0" fontId="3" fillId="35" borderId="15" xfId="0" applyFont="1" applyFill="1" applyBorder="1" applyAlignment="1">
      <alignment horizontal="center"/>
    </xf>
    <xf numFmtId="0" fontId="3" fillId="35" borderId="14" xfId="0" applyFont="1" applyFill="1" applyBorder="1" applyAlignment="1">
      <alignment horizontal="center"/>
    </xf>
    <xf numFmtId="0" fontId="3" fillId="35" borderId="16" xfId="0" applyFont="1" applyFill="1" applyBorder="1" applyAlignment="1">
      <alignment horizontal="center"/>
    </xf>
    <xf numFmtId="0" fontId="1" fillId="35" borderId="17" xfId="0" applyFont="1" applyFill="1" applyBorder="1" applyAlignment="1">
      <alignment/>
    </xf>
    <xf numFmtId="0" fontId="1" fillId="35" borderId="0" xfId="0" applyFont="1" applyFill="1" applyBorder="1" applyAlignment="1">
      <alignment/>
    </xf>
    <xf numFmtId="0" fontId="1" fillId="35" borderId="10" xfId="0" applyFont="1" applyFill="1" applyBorder="1" applyAlignment="1">
      <alignment/>
    </xf>
    <xf numFmtId="0" fontId="3" fillId="35" borderId="17" xfId="0" applyFont="1" applyFill="1" applyBorder="1" applyAlignment="1">
      <alignment horizontal="center"/>
    </xf>
    <xf numFmtId="0" fontId="3" fillId="35" borderId="0" xfId="0" applyFont="1" applyFill="1" applyBorder="1" applyAlignment="1">
      <alignment horizontal="center"/>
    </xf>
    <xf numFmtId="0" fontId="3" fillId="35" borderId="10" xfId="0" applyFont="1" applyFill="1" applyBorder="1" applyAlignment="1">
      <alignment horizontal="center"/>
    </xf>
    <xf numFmtId="0" fontId="3" fillId="35" borderId="15" xfId="0" applyFont="1" applyFill="1" applyBorder="1" applyAlignment="1">
      <alignment/>
    </xf>
    <xf numFmtId="0" fontId="3" fillId="35" borderId="14" xfId="0" applyFont="1" applyFill="1" applyBorder="1" applyAlignment="1">
      <alignment/>
    </xf>
    <xf numFmtId="0" fontId="3" fillId="35" borderId="16" xfId="0" applyFont="1" applyFill="1" applyBorder="1" applyAlignment="1">
      <alignment/>
    </xf>
    <xf numFmtId="0" fontId="3" fillId="35" borderId="15" xfId="0" applyFont="1" applyFill="1" applyBorder="1" applyAlignment="1">
      <alignment horizontal="center"/>
    </xf>
    <xf numFmtId="0" fontId="3" fillId="35" borderId="14" xfId="0" applyFont="1" applyFill="1" applyBorder="1" applyAlignment="1">
      <alignment horizontal="center"/>
    </xf>
    <xf numFmtId="0" fontId="3" fillId="35"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0" xfId="55"/>
    <cellStyle name="Normal 32" xfId="56"/>
    <cellStyle name="Normal 3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16"/>
  <sheetViews>
    <sheetView tabSelected="1" zoomScalePageLayoutView="0" workbookViewId="0" topLeftCell="A1">
      <selection activeCell="A1" sqref="A1"/>
    </sheetView>
  </sheetViews>
  <sheetFormatPr defaultColWidth="9.140625" defaultRowHeight="12.75"/>
  <cols>
    <col min="1" max="16384" width="9.140625" style="91" customWidth="1"/>
  </cols>
  <sheetData>
    <row r="2" ht="15.75">
      <c r="A2" s="91" t="s">
        <v>71</v>
      </c>
    </row>
    <row r="3" ht="15.75">
      <c r="A3" s="91" t="s">
        <v>59</v>
      </c>
    </row>
    <row r="5" ht="15.75">
      <c r="A5" s="91" t="s">
        <v>62</v>
      </c>
    </row>
    <row r="7" spans="2:3" ht="15.75">
      <c r="B7" s="91" t="s">
        <v>60</v>
      </c>
      <c r="C7" s="91" t="s">
        <v>61</v>
      </c>
    </row>
    <row r="8" spans="2:3" ht="15.75">
      <c r="B8" s="91" t="s">
        <v>63</v>
      </c>
      <c r="C8" s="91" t="s">
        <v>64</v>
      </c>
    </row>
    <row r="9" spans="2:3" ht="15.75">
      <c r="B9" s="91" t="s">
        <v>65</v>
      </c>
      <c r="C9" s="91" t="s">
        <v>68</v>
      </c>
    </row>
    <row r="11" ht="15.75">
      <c r="A11" s="91" t="s">
        <v>69</v>
      </c>
    </row>
    <row r="13" ht="15.75">
      <c r="A13" s="91" t="s">
        <v>67</v>
      </c>
    </row>
    <row r="14" ht="15.75">
      <c r="A14" s="91" t="s">
        <v>66</v>
      </c>
    </row>
    <row r="16" ht="15.75">
      <c r="A16" s="91" t="s">
        <v>86</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U41"/>
  <sheetViews>
    <sheetView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0" customWidth="1"/>
    <col min="2" max="2" width="11.140625" style="0"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1.140625" style="0" customWidth="1"/>
    <col min="13" max="13" width="5.7109375" style="0" customWidth="1"/>
    <col min="14" max="14" width="11.140625" style="0" customWidth="1"/>
    <col min="15" max="15" width="5.7109375" style="0" customWidth="1"/>
    <col min="16" max="16" width="10.140625" style="0" bestFit="1" customWidth="1"/>
    <col min="17" max="18" width="10.140625" style="7" customWidth="1"/>
    <col min="19" max="23" width="12.7109375" style="0" customWidth="1"/>
    <col min="24" max="24" width="12.7109375" style="37" customWidth="1"/>
    <col min="25" max="25" width="11.140625" style="37" customWidth="1"/>
    <col min="26" max="26" width="5.7109375" style="0" customWidth="1"/>
    <col min="27" max="27" width="11.140625" style="0" customWidth="1"/>
    <col min="28" max="28" width="5.7109375" style="0" customWidth="1"/>
    <col min="29" max="29" width="11.140625" style="0" customWidth="1"/>
    <col min="30" max="30" width="5.7109375" style="0" customWidth="1"/>
    <col min="31" max="31" width="11.140625" style="0" customWidth="1"/>
    <col min="32" max="32" width="5.7109375" style="0" customWidth="1"/>
    <col min="33" max="33" width="11.140625" style="0" customWidth="1"/>
    <col min="34" max="34" width="5.7109375" style="0" customWidth="1"/>
    <col min="35" max="35" width="11.140625" style="0" customWidth="1"/>
    <col min="36" max="36" width="5.7109375" style="0" customWidth="1"/>
    <col min="37" max="37" width="11.140625" style="0" customWidth="1"/>
    <col min="38" max="38" width="5.7109375" style="0" customWidth="1"/>
    <col min="40" max="42" width="12.7109375" style="0" customWidth="1"/>
    <col min="43" max="43" width="12.7109375" style="63" customWidth="1"/>
    <col min="45" max="45" width="10.140625" style="0" bestFit="1" customWidth="1"/>
  </cols>
  <sheetData>
    <row r="1" spans="1:43" s="31" customFormat="1" ht="12.75">
      <c r="A1" s="83"/>
      <c r="B1" s="105" t="s">
        <v>42</v>
      </c>
      <c r="C1" s="106"/>
      <c r="D1" s="106"/>
      <c r="E1" s="106"/>
      <c r="F1" s="106"/>
      <c r="G1" s="106"/>
      <c r="H1" s="106"/>
      <c r="I1" s="106"/>
      <c r="J1" s="106"/>
      <c r="K1" s="106"/>
      <c r="L1" s="106"/>
      <c r="M1" s="106"/>
      <c r="N1" s="106"/>
      <c r="O1" s="106"/>
      <c r="P1" s="107"/>
      <c r="Q1" s="33"/>
      <c r="R1" s="33"/>
      <c r="S1" s="105" t="s">
        <v>37</v>
      </c>
      <c r="T1" s="106"/>
      <c r="U1" s="106"/>
      <c r="V1" s="106"/>
      <c r="W1" s="106"/>
      <c r="X1" s="107"/>
      <c r="Y1" s="102" t="s">
        <v>43</v>
      </c>
      <c r="Z1" s="103"/>
      <c r="AA1" s="103"/>
      <c r="AB1" s="103"/>
      <c r="AC1" s="103"/>
      <c r="AD1" s="103"/>
      <c r="AE1" s="103"/>
      <c r="AF1" s="103"/>
      <c r="AG1" s="103"/>
      <c r="AH1" s="103"/>
      <c r="AI1" s="103"/>
      <c r="AJ1" s="103"/>
      <c r="AK1" s="103"/>
      <c r="AL1" s="103"/>
      <c r="AM1" s="104"/>
      <c r="AN1" s="102" t="s">
        <v>47</v>
      </c>
      <c r="AO1" s="103"/>
      <c r="AP1" s="103"/>
      <c r="AQ1" s="104"/>
    </row>
    <row r="2" spans="1:47" s="31" customFormat="1" ht="76.5">
      <c r="A2" s="84"/>
      <c r="B2" s="34" t="s">
        <v>72</v>
      </c>
      <c r="C2" s="35" t="s">
        <v>1</v>
      </c>
      <c r="D2" s="35" t="s">
        <v>73</v>
      </c>
      <c r="E2" s="35" t="s">
        <v>1</v>
      </c>
      <c r="F2" s="35" t="s">
        <v>74</v>
      </c>
      <c r="G2" s="35" t="s">
        <v>1</v>
      </c>
      <c r="H2" s="35" t="s">
        <v>75</v>
      </c>
      <c r="I2" s="35" t="s">
        <v>1</v>
      </c>
      <c r="J2" s="35" t="s">
        <v>35</v>
      </c>
      <c r="K2" s="35" t="s">
        <v>1</v>
      </c>
      <c r="L2" s="35" t="s">
        <v>36</v>
      </c>
      <c r="M2" s="35" t="s">
        <v>1</v>
      </c>
      <c r="N2" s="35" t="s">
        <v>76</v>
      </c>
      <c r="O2" s="35" t="s">
        <v>1</v>
      </c>
      <c r="P2" s="36" t="s">
        <v>45</v>
      </c>
      <c r="Q2" s="35" t="s">
        <v>3</v>
      </c>
      <c r="R2" s="35" t="s">
        <v>4</v>
      </c>
      <c r="S2" s="26" t="s">
        <v>38</v>
      </c>
      <c r="T2" s="27" t="s">
        <v>70</v>
      </c>
      <c r="U2" s="27" t="s">
        <v>39</v>
      </c>
      <c r="V2" s="29" t="s">
        <v>40</v>
      </c>
      <c r="W2" s="29" t="s">
        <v>41</v>
      </c>
      <c r="X2" s="28" t="s">
        <v>5</v>
      </c>
      <c r="Y2" s="87" t="s">
        <v>72</v>
      </c>
      <c r="Z2" s="87" t="s">
        <v>1</v>
      </c>
      <c r="AA2" s="87" t="s">
        <v>73</v>
      </c>
      <c r="AB2" s="87" t="s">
        <v>1</v>
      </c>
      <c r="AC2" s="87" t="s">
        <v>74</v>
      </c>
      <c r="AD2" s="87" t="s">
        <v>1</v>
      </c>
      <c r="AE2" s="87" t="s">
        <v>75</v>
      </c>
      <c r="AF2" s="87" t="s">
        <v>1</v>
      </c>
      <c r="AG2" s="87" t="s">
        <v>35</v>
      </c>
      <c r="AH2" s="87" t="s">
        <v>1</v>
      </c>
      <c r="AI2" s="87" t="s">
        <v>36</v>
      </c>
      <c r="AJ2" s="87" t="s">
        <v>1</v>
      </c>
      <c r="AK2" s="87" t="s">
        <v>76</v>
      </c>
      <c r="AL2" s="87" t="s">
        <v>1</v>
      </c>
      <c r="AM2" s="88" t="s">
        <v>44</v>
      </c>
      <c r="AN2" s="89" t="s">
        <v>40</v>
      </c>
      <c r="AO2" s="97" t="s">
        <v>70</v>
      </c>
      <c r="AP2" s="90" t="s">
        <v>41</v>
      </c>
      <c r="AQ2" s="88" t="s">
        <v>46</v>
      </c>
      <c r="AS2" s="39"/>
      <c r="AT2" s="39"/>
      <c r="AU2" s="39"/>
    </row>
    <row r="3" spans="17:43" ht="12.75">
      <c r="Q3" s="45"/>
      <c r="R3" s="46"/>
      <c r="X3" s="43"/>
      <c r="AM3" s="43"/>
      <c r="AQ3" s="66"/>
    </row>
    <row r="4" spans="1:43" ht="12.75">
      <c r="A4" s="1" t="s">
        <v>6</v>
      </c>
      <c r="B4" s="2">
        <v>110</v>
      </c>
      <c r="C4" s="8">
        <f aca="true" t="shared" si="0" ref="C4:C13">B4*100/P4</f>
        <v>4.337539432176656</v>
      </c>
      <c r="D4" s="2">
        <v>24</v>
      </c>
      <c r="E4" s="8">
        <f aca="true" t="shared" si="1" ref="E4:E13">D4*100/P4</f>
        <v>0.9463722397476341</v>
      </c>
      <c r="F4" s="4">
        <v>1507</v>
      </c>
      <c r="G4" s="5">
        <f aca="true" t="shared" si="2" ref="G4:G13">F4*100/P4</f>
        <v>59.42429022082019</v>
      </c>
      <c r="H4" s="2">
        <v>49</v>
      </c>
      <c r="I4" s="8">
        <f aca="true" t="shared" si="3" ref="I4:I13">H4*100/P4</f>
        <v>1.9321766561514195</v>
      </c>
      <c r="J4" s="2">
        <v>721</v>
      </c>
      <c r="K4" s="8">
        <f aca="true" t="shared" si="4" ref="K4:K13">J4*100/P4</f>
        <v>28.430599369085172</v>
      </c>
      <c r="L4" s="6">
        <v>82</v>
      </c>
      <c r="M4" s="8">
        <f aca="true" t="shared" si="5" ref="M4:M13">L4*100/P4</f>
        <v>3.2334384858044163</v>
      </c>
      <c r="N4" s="2">
        <v>43</v>
      </c>
      <c r="O4" s="8">
        <f aca="true" t="shared" si="6" ref="O4:O13">N4*100/P4</f>
        <v>1.695583596214511</v>
      </c>
      <c r="P4" s="14">
        <f aca="true" t="shared" si="7" ref="P4:P12">SUM(B4+D4+F4+H4+J4+L4+N4)</f>
        <v>2536</v>
      </c>
      <c r="Q4" s="47">
        <f>F4-J4</f>
        <v>786</v>
      </c>
      <c r="R4" s="48">
        <f>G4-K4</f>
        <v>30.993690851735018</v>
      </c>
      <c r="S4" s="2"/>
      <c r="T4">
        <v>44</v>
      </c>
      <c r="U4" s="2"/>
      <c r="V4" s="2">
        <v>5</v>
      </c>
      <c r="W4" s="2">
        <v>17</v>
      </c>
      <c r="X4" s="38">
        <f aca="true" t="shared" si="8" ref="X4:X12">SUM(S4:W4)</f>
        <v>66</v>
      </c>
      <c r="Y4" s="60">
        <v>286</v>
      </c>
      <c r="Z4" s="3">
        <f aca="true" t="shared" si="9" ref="Z4:Z13">(Y4*100)/AM4</f>
        <v>14.17244796828543</v>
      </c>
      <c r="AA4" s="2">
        <v>55</v>
      </c>
      <c r="AB4" s="3">
        <f aca="true" t="shared" si="10" ref="AB4:AB13">(AA4*100)/AM4</f>
        <v>2.725470763131814</v>
      </c>
      <c r="AC4" s="2">
        <v>390</v>
      </c>
      <c r="AD4" s="3">
        <f aca="true" t="shared" si="11" ref="AD4:AD13">(AC4*100)/AM4</f>
        <v>19.326065411298316</v>
      </c>
      <c r="AE4" s="2">
        <v>296</v>
      </c>
      <c r="AF4" s="3">
        <f aca="true" t="shared" si="12" ref="AF4:AF13">(AE4*100)/AM4</f>
        <v>14.66798810703667</v>
      </c>
      <c r="AG4" s="2">
        <v>345</v>
      </c>
      <c r="AH4" s="3">
        <f aca="true" t="shared" si="13" ref="AH4:AH13">(AG4*100)/AM4</f>
        <v>17.09613478691774</v>
      </c>
      <c r="AI4" s="2">
        <v>446</v>
      </c>
      <c r="AJ4" s="3">
        <f aca="true" t="shared" si="14" ref="AJ4:AJ13">(AI4*100)/AM4</f>
        <v>22.101090188305253</v>
      </c>
      <c r="AK4" s="2">
        <v>200</v>
      </c>
      <c r="AL4" s="3">
        <f aca="true" t="shared" si="15" ref="AL4:AL13">(AK4*100)/AM4</f>
        <v>9.910802775024777</v>
      </c>
      <c r="AM4" s="41">
        <f aca="true" t="shared" si="16" ref="AM4:AM12">AK4+AI4+AG4+AE4+AC4+AA4+Y4</f>
        <v>2018</v>
      </c>
      <c r="AN4">
        <v>515</v>
      </c>
      <c r="AO4">
        <v>3</v>
      </c>
      <c r="AQ4" s="64">
        <f aca="true" t="shared" si="17" ref="AQ4:AQ12">SUM(AN4:AP4)</f>
        <v>518</v>
      </c>
    </row>
    <row r="5" spans="1:43" ht="12.75">
      <c r="A5" s="1" t="s">
        <v>7</v>
      </c>
      <c r="B5" s="2">
        <v>100</v>
      </c>
      <c r="C5" s="8">
        <f t="shared" si="0"/>
        <v>3.9682539682539684</v>
      </c>
      <c r="D5" s="2">
        <v>14</v>
      </c>
      <c r="E5" s="8">
        <f t="shared" si="1"/>
        <v>0.5555555555555556</v>
      </c>
      <c r="F5" s="4">
        <v>1767</v>
      </c>
      <c r="G5" s="5">
        <f t="shared" si="2"/>
        <v>70.11904761904762</v>
      </c>
      <c r="H5" s="2">
        <v>52</v>
      </c>
      <c r="I5" s="8">
        <f t="shared" si="3"/>
        <v>2.0634920634920637</v>
      </c>
      <c r="J5" s="2">
        <v>492</v>
      </c>
      <c r="K5" s="8">
        <f t="shared" si="4"/>
        <v>19.523809523809526</v>
      </c>
      <c r="L5" s="6">
        <v>59</v>
      </c>
      <c r="M5" s="8">
        <f t="shared" si="5"/>
        <v>2.3412698412698414</v>
      </c>
      <c r="N5" s="2">
        <v>36</v>
      </c>
      <c r="O5" s="8">
        <f t="shared" si="6"/>
        <v>1.4285714285714286</v>
      </c>
      <c r="P5" s="14">
        <f t="shared" si="7"/>
        <v>2520</v>
      </c>
      <c r="Q5" s="47">
        <f>F5-J5</f>
        <v>1275</v>
      </c>
      <c r="R5" s="48">
        <f>G5-K5</f>
        <v>50.595238095238095</v>
      </c>
      <c r="S5" s="2"/>
      <c r="T5">
        <v>25</v>
      </c>
      <c r="U5" s="2"/>
      <c r="V5" s="2">
        <v>8</v>
      </c>
      <c r="W5" s="2">
        <v>9</v>
      </c>
      <c r="X5" s="38">
        <f t="shared" si="8"/>
        <v>42</v>
      </c>
      <c r="Y5" s="60">
        <v>266</v>
      </c>
      <c r="Z5" s="3">
        <f t="shared" si="9"/>
        <v>15.447154471544716</v>
      </c>
      <c r="AA5" s="2">
        <v>36</v>
      </c>
      <c r="AB5" s="3">
        <f t="shared" si="10"/>
        <v>2.0905923344947737</v>
      </c>
      <c r="AC5" s="2">
        <v>281</v>
      </c>
      <c r="AD5" s="3">
        <f t="shared" si="11"/>
        <v>16.31823461091754</v>
      </c>
      <c r="AE5" s="2">
        <v>280</v>
      </c>
      <c r="AF5" s="3">
        <f t="shared" si="12"/>
        <v>16.260162601626018</v>
      </c>
      <c r="AG5" s="2">
        <v>256</v>
      </c>
      <c r="AH5" s="3">
        <f t="shared" si="13"/>
        <v>14.866434378629501</v>
      </c>
      <c r="AI5" s="2">
        <v>426</v>
      </c>
      <c r="AJ5" s="3">
        <f t="shared" si="14"/>
        <v>24.738675958188153</v>
      </c>
      <c r="AK5" s="2">
        <v>177</v>
      </c>
      <c r="AL5" s="3">
        <f t="shared" si="15"/>
        <v>10.278745644599303</v>
      </c>
      <c r="AM5" s="41">
        <f t="shared" si="16"/>
        <v>1722</v>
      </c>
      <c r="AN5">
        <v>796</v>
      </c>
      <c r="AO5">
        <v>2</v>
      </c>
      <c r="AQ5" s="65">
        <f t="shared" si="17"/>
        <v>798</v>
      </c>
    </row>
    <row r="6" spans="1:43" ht="12.75">
      <c r="A6" s="1" t="s">
        <v>8</v>
      </c>
      <c r="B6" s="2">
        <v>78</v>
      </c>
      <c r="C6" s="8">
        <f t="shared" si="0"/>
        <v>3.5502958579881656</v>
      </c>
      <c r="D6" s="2">
        <v>37</v>
      </c>
      <c r="E6" s="8">
        <f t="shared" si="1"/>
        <v>1.684114701866181</v>
      </c>
      <c r="F6" s="2">
        <v>750</v>
      </c>
      <c r="G6" s="8">
        <f t="shared" si="2"/>
        <v>34.13746017296313</v>
      </c>
      <c r="H6" s="2">
        <v>50</v>
      </c>
      <c r="I6" s="8">
        <f t="shared" si="3"/>
        <v>2.275830678197542</v>
      </c>
      <c r="J6" s="4">
        <v>1174</v>
      </c>
      <c r="K6" s="5">
        <f t="shared" si="4"/>
        <v>53.436504324078285</v>
      </c>
      <c r="L6" s="6">
        <v>65</v>
      </c>
      <c r="M6" s="8">
        <f t="shared" si="5"/>
        <v>2.9585798816568047</v>
      </c>
      <c r="N6" s="6">
        <v>43</v>
      </c>
      <c r="O6" s="8">
        <f t="shared" si="6"/>
        <v>1.9572143832498863</v>
      </c>
      <c r="P6" s="14">
        <f t="shared" si="7"/>
        <v>2197</v>
      </c>
      <c r="Q6" s="47">
        <f>J6-F6</f>
        <v>424</v>
      </c>
      <c r="R6" s="48">
        <f>K6-G6</f>
        <v>19.299044151115154</v>
      </c>
      <c r="S6" s="2"/>
      <c r="T6">
        <v>32</v>
      </c>
      <c r="U6" s="2"/>
      <c r="V6" s="2">
        <v>25</v>
      </c>
      <c r="W6" s="2">
        <v>26</v>
      </c>
      <c r="X6" s="38">
        <f t="shared" si="8"/>
        <v>83</v>
      </c>
      <c r="Y6" s="60">
        <v>197</v>
      </c>
      <c r="Z6" s="3">
        <f t="shared" si="9"/>
        <v>11.334867663981589</v>
      </c>
      <c r="AA6" s="2">
        <v>64</v>
      </c>
      <c r="AB6" s="3">
        <f t="shared" si="10"/>
        <v>3.6823935558112773</v>
      </c>
      <c r="AC6" s="2">
        <v>379</v>
      </c>
      <c r="AD6" s="3">
        <f t="shared" si="11"/>
        <v>21.806674338319908</v>
      </c>
      <c r="AE6" s="2">
        <v>244</v>
      </c>
      <c r="AF6" s="3">
        <f t="shared" si="12"/>
        <v>14.039125431530495</v>
      </c>
      <c r="AG6" s="2">
        <v>418</v>
      </c>
      <c r="AH6" s="3">
        <f t="shared" si="13"/>
        <v>24.050632911392405</v>
      </c>
      <c r="AI6" s="2">
        <v>296</v>
      </c>
      <c r="AJ6" s="3">
        <f t="shared" si="14"/>
        <v>17.03107019562716</v>
      </c>
      <c r="AK6" s="2">
        <v>140</v>
      </c>
      <c r="AL6" s="3">
        <f t="shared" si="15"/>
        <v>8.055235903337168</v>
      </c>
      <c r="AM6" s="41">
        <f t="shared" si="16"/>
        <v>1738</v>
      </c>
      <c r="AN6">
        <v>453</v>
      </c>
      <c r="AO6">
        <v>6</v>
      </c>
      <c r="AQ6" s="64">
        <f t="shared" si="17"/>
        <v>459</v>
      </c>
    </row>
    <row r="7" spans="1:43" ht="12.75">
      <c r="A7" s="1" t="s">
        <v>9</v>
      </c>
      <c r="B7" s="2">
        <v>59</v>
      </c>
      <c r="C7" s="8">
        <f t="shared" si="0"/>
        <v>2.57529463116543</v>
      </c>
      <c r="D7" s="2">
        <v>32</v>
      </c>
      <c r="E7" s="8">
        <f t="shared" si="1"/>
        <v>1.396769969445657</v>
      </c>
      <c r="F7" s="4">
        <v>1208</v>
      </c>
      <c r="G7" s="5">
        <f t="shared" si="2"/>
        <v>52.72806634657355</v>
      </c>
      <c r="H7" s="2">
        <v>54</v>
      </c>
      <c r="I7" s="8">
        <f t="shared" si="3"/>
        <v>2.357049323439546</v>
      </c>
      <c r="J7" s="2">
        <v>802</v>
      </c>
      <c r="K7" s="8">
        <f t="shared" si="4"/>
        <v>35.006547359231774</v>
      </c>
      <c r="L7" s="6">
        <v>76</v>
      </c>
      <c r="M7" s="8">
        <f t="shared" si="5"/>
        <v>3.3173286774334354</v>
      </c>
      <c r="N7" s="2">
        <v>60</v>
      </c>
      <c r="O7" s="8">
        <f t="shared" si="6"/>
        <v>2.618943692710607</v>
      </c>
      <c r="P7" s="14">
        <f t="shared" si="7"/>
        <v>2291</v>
      </c>
      <c r="Q7" s="47">
        <f>F7-J7</f>
        <v>406</v>
      </c>
      <c r="R7" s="48">
        <f>G7-K7</f>
        <v>17.721518987341774</v>
      </c>
      <c r="S7" s="2"/>
      <c r="T7">
        <v>37</v>
      </c>
      <c r="U7" s="2"/>
      <c r="V7" s="2">
        <v>2</v>
      </c>
      <c r="W7" s="2">
        <v>9</v>
      </c>
      <c r="X7" s="38">
        <f t="shared" si="8"/>
        <v>48</v>
      </c>
      <c r="Y7" s="60">
        <v>229</v>
      </c>
      <c r="Z7" s="3">
        <f t="shared" si="9"/>
        <v>12.836322869955158</v>
      </c>
      <c r="AA7" s="2">
        <v>93</v>
      </c>
      <c r="AB7" s="3">
        <f t="shared" si="10"/>
        <v>5.213004484304933</v>
      </c>
      <c r="AC7" s="2">
        <v>300</v>
      </c>
      <c r="AD7" s="3">
        <f t="shared" si="11"/>
        <v>16.816143497757846</v>
      </c>
      <c r="AE7" s="2">
        <v>335</v>
      </c>
      <c r="AF7" s="3">
        <f t="shared" si="12"/>
        <v>18.778026905829595</v>
      </c>
      <c r="AG7" s="2">
        <v>268</v>
      </c>
      <c r="AH7" s="3">
        <f t="shared" si="13"/>
        <v>15.022421524663677</v>
      </c>
      <c r="AI7" s="2">
        <v>384</v>
      </c>
      <c r="AJ7" s="3">
        <f>(AI7*100)/AM7</f>
        <v>21.524663677130047</v>
      </c>
      <c r="AK7" s="2">
        <v>175</v>
      </c>
      <c r="AL7" s="3">
        <f t="shared" si="15"/>
        <v>9.809417040358744</v>
      </c>
      <c r="AM7" s="41">
        <f t="shared" si="16"/>
        <v>1784</v>
      </c>
      <c r="AN7">
        <v>503</v>
      </c>
      <c r="AO7">
        <v>4</v>
      </c>
      <c r="AQ7" s="64">
        <f t="shared" si="17"/>
        <v>507</v>
      </c>
    </row>
    <row r="8" spans="1:43" ht="12.75">
      <c r="A8" s="1" t="s">
        <v>87</v>
      </c>
      <c r="B8" s="2">
        <v>79</v>
      </c>
      <c r="C8" s="8">
        <f t="shared" si="0"/>
        <v>3.338968723584108</v>
      </c>
      <c r="D8" s="2">
        <v>21</v>
      </c>
      <c r="E8" s="8">
        <f t="shared" si="1"/>
        <v>0.8875739644970414</v>
      </c>
      <c r="F8" s="2">
        <v>769</v>
      </c>
      <c r="G8" s="8">
        <f t="shared" si="2"/>
        <v>32.502113271344044</v>
      </c>
      <c r="H8" s="2">
        <v>41</v>
      </c>
      <c r="I8" s="8">
        <f t="shared" si="3"/>
        <v>1.7328825021132714</v>
      </c>
      <c r="J8" s="4">
        <v>1365</v>
      </c>
      <c r="K8" s="5">
        <f t="shared" si="4"/>
        <v>57.69230769230769</v>
      </c>
      <c r="L8" s="2">
        <v>55</v>
      </c>
      <c r="M8" s="8">
        <f t="shared" si="5"/>
        <v>2.3245984784446323</v>
      </c>
      <c r="N8" s="6">
        <v>36</v>
      </c>
      <c r="O8" s="8">
        <f t="shared" si="6"/>
        <v>1.521555367709214</v>
      </c>
      <c r="P8" s="14">
        <f t="shared" si="7"/>
        <v>2366</v>
      </c>
      <c r="Q8" s="47">
        <f>J8-F8</f>
        <v>596</v>
      </c>
      <c r="R8" s="48">
        <f>K8-G8</f>
        <v>25.19019442096365</v>
      </c>
      <c r="S8" s="2"/>
      <c r="T8">
        <v>39</v>
      </c>
      <c r="U8" s="2">
        <v>1</v>
      </c>
      <c r="V8" s="2">
        <v>22</v>
      </c>
      <c r="W8" s="2">
        <v>31</v>
      </c>
      <c r="X8" s="38">
        <f t="shared" si="8"/>
        <v>93</v>
      </c>
      <c r="Y8" s="60">
        <v>184</v>
      </c>
      <c r="Z8" s="3">
        <f t="shared" si="9"/>
        <v>10.233592880978865</v>
      </c>
      <c r="AA8" s="2">
        <v>69</v>
      </c>
      <c r="AB8" s="3">
        <f t="shared" si="10"/>
        <v>3.8375973303670747</v>
      </c>
      <c r="AC8" s="2">
        <v>431</v>
      </c>
      <c r="AD8" s="3">
        <f t="shared" si="11"/>
        <v>23.97107897664071</v>
      </c>
      <c r="AE8" s="2">
        <v>218</v>
      </c>
      <c r="AF8" s="3">
        <f t="shared" si="12"/>
        <v>12.124582869855395</v>
      </c>
      <c r="AG8" s="2">
        <v>497</v>
      </c>
      <c r="AH8" s="3">
        <f t="shared" si="13"/>
        <v>27.64182424916574</v>
      </c>
      <c r="AI8" s="2">
        <v>272</v>
      </c>
      <c r="AJ8" s="3">
        <f t="shared" si="14"/>
        <v>15.127919911012237</v>
      </c>
      <c r="AK8" s="2">
        <v>127</v>
      </c>
      <c r="AL8" s="3">
        <f t="shared" si="15"/>
        <v>7.063403781979978</v>
      </c>
      <c r="AM8" s="41">
        <f t="shared" si="16"/>
        <v>1798</v>
      </c>
      <c r="AN8">
        <v>559</v>
      </c>
      <c r="AO8">
        <v>9</v>
      </c>
      <c r="AQ8" s="64">
        <f t="shared" si="17"/>
        <v>568</v>
      </c>
    </row>
    <row r="9" spans="1:43" ht="12.75">
      <c r="A9" s="1" t="s">
        <v>10</v>
      </c>
      <c r="B9" s="2">
        <v>100</v>
      </c>
      <c r="C9" s="8">
        <f t="shared" si="0"/>
        <v>3.8095238095238093</v>
      </c>
      <c r="D9" s="2">
        <v>25</v>
      </c>
      <c r="E9" s="8">
        <f t="shared" si="1"/>
        <v>0.9523809523809523</v>
      </c>
      <c r="F9" s="4">
        <v>1289</v>
      </c>
      <c r="G9" s="5">
        <f t="shared" si="2"/>
        <v>49.10476190476191</v>
      </c>
      <c r="H9" s="2">
        <v>69</v>
      </c>
      <c r="I9" s="8">
        <f t="shared" si="3"/>
        <v>2.6285714285714286</v>
      </c>
      <c r="J9" s="2">
        <v>1029</v>
      </c>
      <c r="K9" s="8">
        <f t="shared" si="4"/>
        <v>39.2</v>
      </c>
      <c r="L9" s="2">
        <v>73</v>
      </c>
      <c r="M9" s="8">
        <f t="shared" si="5"/>
        <v>2.780952380952381</v>
      </c>
      <c r="N9" s="6">
        <v>40</v>
      </c>
      <c r="O9" s="8">
        <f t="shared" si="6"/>
        <v>1.5238095238095237</v>
      </c>
      <c r="P9" s="14">
        <f t="shared" si="7"/>
        <v>2625</v>
      </c>
      <c r="Q9" s="47">
        <f>F9-J9</f>
        <v>260</v>
      </c>
      <c r="R9" s="48">
        <f>G9-K9</f>
        <v>9.904761904761905</v>
      </c>
      <c r="S9" s="2"/>
      <c r="T9">
        <v>45</v>
      </c>
      <c r="U9" s="2"/>
      <c r="V9" s="2">
        <v>16</v>
      </c>
      <c r="W9" s="2">
        <v>19</v>
      </c>
      <c r="X9" s="38">
        <f t="shared" si="8"/>
        <v>80</v>
      </c>
      <c r="Y9" s="60">
        <v>298</v>
      </c>
      <c r="Z9" s="3">
        <f t="shared" si="9"/>
        <v>14.265198659645764</v>
      </c>
      <c r="AA9" s="2">
        <v>56</v>
      </c>
      <c r="AB9" s="3">
        <f t="shared" si="10"/>
        <v>2.680708472953566</v>
      </c>
      <c r="AC9" s="2">
        <v>418</v>
      </c>
      <c r="AD9" s="3">
        <f t="shared" si="11"/>
        <v>20.00957395883198</v>
      </c>
      <c r="AE9" s="2">
        <v>290</v>
      </c>
      <c r="AF9" s="3">
        <f t="shared" si="12"/>
        <v>13.882240306366683</v>
      </c>
      <c r="AG9" s="2">
        <v>525</v>
      </c>
      <c r="AH9" s="3">
        <f t="shared" si="13"/>
        <v>25.131641933939683</v>
      </c>
      <c r="AI9" s="2">
        <v>342</v>
      </c>
      <c r="AJ9" s="3">
        <f t="shared" si="14"/>
        <v>16.37146960268071</v>
      </c>
      <c r="AK9" s="2">
        <v>160</v>
      </c>
      <c r="AL9" s="3">
        <f t="shared" si="15"/>
        <v>7.659167065581618</v>
      </c>
      <c r="AM9" s="41">
        <f t="shared" si="16"/>
        <v>2089</v>
      </c>
      <c r="AN9">
        <v>530</v>
      </c>
      <c r="AO9">
        <v>6</v>
      </c>
      <c r="AQ9" s="64">
        <f t="shared" si="17"/>
        <v>536</v>
      </c>
    </row>
    <row r="10" spans="1:43" ht="12.75">
      <c r="A10" s="1" t="s">
        <v>11</v>
      </c>
      <c r="B10" s="2">
        <v>103</v>
      </c>
      <c r="C10" s="8">
        <f t="shared" si="0"/>
        <v>4.28987921699292</v>
      </c>
      <c r="D10" s="2">
        <v>17</v>
      </c>
      <c r="E10" s="8">
        <f t="shared" si="1"/>
        <v>0.7080383173677635</v>
      </c>
      <c r="F10" s="2">
        <v>865</v>
      </c>
      <c r="G10" s="8">
        <f t="shared" si="2"/>
        <v>36.02665556018326</v>
      </c>
      <c r="H10" s="2">
        <v>42</v>
      </c>
      <c r="I10" s="8">
        <f t="shared" si="3"/>
        <v>1.749271137026239</v>
      </c>
      <c r="J10" s="4">
        <v>1279</v>
      </c>
      <c r="K10" s="5">
        <f t="shared" si="4"/>
        <v>53.269471053727614</v>
      </c>
      <c r="L10" s="2">
        <v>57</v>
      </c>
      <c r="M10" s="8">
        <f t="shared" si="5"/>
        <v>2.3740108288213246</v>
      </c>
      <c r="N10" s="6">
        <v>38</v>
      </c>
      <c r="O10" s="8">
        <f t="shared" si="6"/>
        <v>1.5826738858808829</v>
      </c>
      <c r="P10" s="14">
        <f t="shared" si="7"/>
        <v>2401</v>
      </c>
      <c r="Q10" s="47">
        <f>J10-F10</f>
        <v>414</v>
      </c>
      <c r="R10" s="48">
        <f>K10-G10</f>
        <v>17.242815493544356</v>
      </c>
      <c r="S10" s="2"/>
      <c r="T10">
        <v>36</v>
      </c>
      <c r="U10" s="2"/>
      <c r="V10" s="2">
        <v>21</v>
      </c>
      <c r="W10" s="2">
        <v>30</v>
      </c>
      <c r="X10" s="38">
        <f t="shared" si="8"/>
        <v>87</v>
      </c>
      <c r="Y10" s="60">
        <v>236</v>
      </c>
      <c r="Z10" s="3">
        <f t="shared" si="9"/>
        <v>12.729234088457389</v>
      </c>
      <c r="AA10" s="2">
        <v>52</v>
      </c>
      <c r="AB10" s="3">
        <f t="shared" si="10"/>
        <v>2.8047464940668823</v>
      </c>
      <c r="AC10" s="2">
        <v>419</v>
      </c>
      <c r="AD10" s="3">
        <f t="shared" si="11"/>
        <v>22.599784250269686</v>
      </c>
      <c r="AE10" s="2">
        <v>231</v>
      </c>
      <c r="AF10" s="3">
        <f t="shared" si="12"/>
        <v>12.459546925566343</v>
      </c>
      <c r="AG10" s="2">
        <v>493</v>
      </c>
      <c r="AH10" s="3">
        <f t="shared" si="13"/>
        <v>26.591154261057174</v>
      </c>
      <c r="AI10" s="2">
        <v>297</v>
      </c>
      <c r="AJ10" s="3">
        <f t="shared" si="14"/>
        <v>16.019417475728154</v>
      </c>
      <c r="AK10" s="2">
        <v>126</v>
      </c>
      <c r="AL10" s="3">
        <f t="shared" si="15"/>
        <v>6.796116504854369</v>
      </c>
      <c r="AM10" s="41">
        <f t="shared" si="16"/>
        <v>1854</v>
      </c>
      <c r="AN10">
        <v>537</v>
      </c>
      <c r="AO10">
        <v>10</v>
      </c>
      <c r="AQ10" s="64">
        <f t="shared" si="17"/>
        <v>547</v>
      </c>
    </row>
    <row r="11" spans="1:43" ht="12.75">
      <c r="A11" s="1" t="s">
        <v>12</v>
      </c>
      <c r="B11" s="2">
        <v>84</v>
      </c>
      <c r="C11" s="8">
        <f t="shared" si="0"/>
        <v>3.5353535353535355</v>
      </c>
      <c r="D11" s="2">
        <v>23</v>
      </c>
      <c r="E11" s="8">
        <f t="shared" si="1"/>
        <v>0.968013468013468</v>
      </c>
      <c r="F11" s="4">
        <v>1646</v>
      </c>
      <c r="G11" s="5">
        <f t="shared" si="2"/>
        <v>69.27609427609427</v>
      </c>
      <c r="H11" s="2">
        <v>49</v>
      </c>
      <c r="I11" s="8">
        <f t="shared" si="3"/>
        <v>2.0622895622895623</v>
      </c>
      <c r="J11" s="2">
        <v>479</v>
      </c>
      <c r="K11" s="8">
        <f t="shared" si="4"/>
        <v>20.15993265993266</v>
      </c>
      <c r="L11" s="6">
        <v>56</v>
      </c>
      <c r="M11" s="8">
        <f t="shared" si="5"/>
        <v>2.356902356902357</v>
      </c>
      <c r="N11" s="2">
        <v>39</v>
      </c>
      <c r="O11" s="8">
        <f t="shared" si="6"/>
        <v>1.6414141414141414</v>
      </c>
      <c r="P11" s="14">
        <f t="shared" si="7"/>
        <v>2376</v>
      </c>
      <c r="Q11" s="47">
        <f>F11-J11</f>
        <v>1167</v>
      </c>
      <c r="R11" s="48">
        <f>G11-K11</f>
        <v>49.116161616161605</v>
      </c>
      <c r="S11" s="2"/>
      <c r="T11">
        <v>27</v>
      </c>
      <c r="U11" s="2"/>
      <c r="V11" s="2">
        <v>6</v>
      </c>
      <c r="W11" s="2">
        <v>4</v>
      </c>
      <c r="X11" s="38">
        <f t="shared" si="8"/>
        <v>37</v>
      </c>
      <c r="Y11" s="60">
        <v>254</v>
      </c>
      <c r="Z11" s="3">
        <f t="shared" si="9"/>
        <v>15.506715506715507</v>
      </c>
      <c r="AA11" s="2">
        <v>56</v>
      </c>
      <c r="AB11" s="3">
        <f t="shared" si="10"/>
        <v>3.4188034188034186</v>
      </c>
      <c r="AC11" s="2">
        <v>277</v>
      </c>
      <c r="AD11" s="3">
        <f t="shared" si="11"/>
        <v>16.91086691086691</v>
      </c>
      <c r="AE11" s="2">
        <v>279</v>
      </c>
      <c r="AF11" s="3">
        <f t="shared" si="12"/>
        <v>17.032967032967033</v>
      </c>
      <c r="AG11" s="2">
        <v>192</v>
      </c>
      <c r="AH11" s="3">
        <f t="shared" si="13"/>
        <v>11.72161172161172</v>
      </c>
      <c r="AI11" s="2">
        <v>384</v>
      </c>
      <c r="AJ11" s="3">
        <f t="shared" si="14"/>
        <v>23.44322344322344</v>
      </c>
      <c r="AK11" s="2">
        <v>196</v>
      </c>
      <c r="AL11" s="3">
        <f t="shared" si="15"/>
        <v>11.965811965811966</v>
      </c>
      <c r="AM11" s="41">
        <f t="shared" si="16"/>
        <v>1638</v>
      </c>
      <c r="AN11">
        <v>737</v>
      </c>
      <c r="AP11">
        <v>1</v>
      </c>
      <c r="AQ11" s="64">
        <f t="shared" si="17"/>
        <v>738</v>
      </c>
    </row>
    <row r="12" spans="1:43" ht="12.75">
      <c r="A12" s="1" t="s">
        <v>13</v>
      </c>
      <c r="B12" s="2">
        <v>76</v>
      </c>
      <c r="C12" s="8">
        <f t="shared" si="0"/>
        <v>3.632887189292543</v>
      </c>
      <c r="D12" s="2">
        <v>49</v>
      </c>
      <c r="E12" s="8">
        <f t="shared" si="1"/>
        <v>2.3422562141491396</v>
      </c>
      <c r="F12" s="2">
        <v>639</v>
      </c>
      <c r="G12" s="8">
        <f t="shared" si="2"/>
        <v>30.544933078393882</v>
      </c>
      <c r="H12" s="2">
        <v>61</v>
      </c>
      <c r="I12" s="8">
        <f t="shared" si="3"/>
        <v>2.915869980879541</v>
      </c>
      <c r="J12" s="4">
        <v>1175</v>
      </c>
      <c r="K12" s="5">
        <f t="shared" si="4"/>
        <v>56.16634799235182</v>
      </c>
      <c r="L12" s="6">
        <v>61</v>
      </c>
      <c r="M12" s="8">
        <f t="shared" si="5"/>
        <v>2.915869980879541</v>
      </c>
      <c r="N12" s="6">
        <v>31</v>
      </c>
      <c r="O12" s="8">
        <f t="shared" si="6"/>
        <v>1.4818355640535372</v>
      </c>
      <c r="P12" s="14">
        <f t="shared" si="7"/>
        <v>2092</v>
      </c>
      <c r="Q12" s="47">
        <f>J12-F12</f>
        <v>536</v>
      </c>
      <c r="R12" s="48">
        <f>K12-G12</f>
        <v>25.621414913957935</v>
      </c>
      <c r="S12" s="2"/>
      <c r="T12">
        <v>51</v>
      </c>
      <c r="U12" s="2"/>
      <c r="V12" s="2">
        <v>17</v>
      </c>
      <c r="W12" s="2">
        <v>10</v>
      </c>
      <c r="X12" s="38">
        <f t="shared" si="8"/>
        <v>78</v>
      </c>
      <c r="Y12" s="60">
        <v>182</v>
      </c>
      <c r="Z12" s="3">
        <f t="shared" si="9"/>
        <v>11.01028433151845</v>
      </c>
      <c r="AA12" s="2">
        <v>71</v>
      </c>
      <c r="AB12" s="3">
        <f t="shared" si="10"/>
        <v>4.295220810647308</v>
      </c>
      <c r="AC12" s="2">
        <v>300</v>
      </c>
      <c r="AD12" s="3">
        <f t="shared" si="11"/>
        <v>18.148820326678766</v>
      </c>
      <c r="AE12" s="2">
        <v>270</v>
      </c>
      <c r="AF12" s="3">
        <f t="shared" si="12"/>
        <v>16.33393829401089</v>
      </c>
      <c r="AG12" s="2">
        <v>438</v>
      </c>
      <c r="AH12" s="3">
        <f t="shared" si="13"/>
        <v>26.497277676950997</v>
      </c>
      <c r="AI12" s="2">
        <v>269</v>
      </c>
      <c r="AJ12" s="3">
        <f t="shared" si="14"/>
        <v>16.273442226255295</v>
      </c>
      <c r="AK12" s="2">
        <v>123</v>
      </c>
      <c r="AL12" s="3">
        <f t="shared" si="15"/>
        <v>7.441016333938294</v>
      </c>
      <c r="AM12" s="41">
        <f t="shared" si="16"/>
        <v>1653</v>
      </c>
      <c r="AN12">
        <v>431</v>
      </c>
      <c r="AO12">
        <v>8</v>
      </c>
      <c r="AQ12" s="64">
        <f t="shared" si="17"/>
        <v>439</v>
      </c>
    </row>
    <row r="13" spans="1:43" s="21" customFormat="1" ht="12.75">
      <c r="A13" s="15" t="s">
        <v>14</v>
      </c>
      <c r="B13" s="16">
        <f>SUM(B4:B12)</f>
        <v>789</v>
      </c>
      <c r="C13" s="17">
        <f t="shared" si="0"/>
        <v>3.6862268734815924</v>
      </c>
      <c r="D13" s="16">
        <f>SUM(D4:D12)</f>
        <v>242</v>
      </c>
      <c r="E13" s="17">
        <f t="shared" si="1"/>
        <v>1.1306297888245187</v>
      </c>
      <c r="F13" s="18">
        <f>SUM(F4:F12)</f>
        <v>10440</v>
      </c>
      <c r="G13" s="19">
        <f t="shared" si="2"/>
        <v>48.77592973276023</v>
      </c>
      <c r="H13" s="16">
        <f>SUM(H4:H12)</f>
        <v>467</v>
      </c>
      <c r="I13" s="17">
        <f t="shared" si="3"/>
        <v>2.1818351709960755</v>
      </c>
      <c r="J13" s="16">
        <f>SUM(J4:J12)</f>
        <v>8516</v>
      </c>
      <c r="K13" s="8">
        <f t="shared" si="4"/>
        <v>39.78695570921323</v>
      </c>
      <c r="L13" s="16">
        <f>SUM(L4:L12)</f>
        <v>584</v>
      </c>
      <c r="M13" s="8">
        <f t="shared" si="5"/>
        <v>2.728461969725285</v>
      </c>
      <c r="N13" s="16">
        <f>SUM(N4:N12)</f>
        <v>366</v>
      </c>
      <c r="O13" s="17">
        <f t="shared" si="6"/>
        <v>1.7099607549990656</v>
      </c>
      <c r="P13" s="24">
        <f>SUM(P4:P12)</f>
        <v>21404</v>
      </c>
      <c r="Q13" s="49">
        <f>F13-J13</f>
        <v>1924</v>
      </c>
      <c r="R13" s="101">
        <f>G13-K13</f>
        <v>8.988974023547001</v>
      </c>
      <c r="S13" s="16">
        <v>0</v>
      </c>
      <c r="T13" s="16">
        <f aca="true" t="shared" si="18" ref="T13:Y13">SUM(T4:T12)</f>
        <v>336</v>
      </c>
      <c r="U13" s="16">
        <f t="shared" si="18"/>
        <v>1</v>
      </c>
      <c r="V13" s="16">
        <f t="shared" si="18"/>
        <v>122</v>
      </c>
      <c r="W13" s="16">
        <f t="shared" si="18"/>
        <v>155</v>
      </c>
      <c r="X13" s="40">
        <f t="shared" si="18"/>
        <v>614</v>
      </c>
      <c r="Y13" s="16">
        <f t="shared" si="18"/>
        <v>2132</v>
      </c>
      <c r="Z13" s="17">
        <f t="shared" si="9"/>
        <v>13.084571007732908</v>
      </c>
      <c r="AA13" s="16">
        <f>SUM(AA4:AA12)</f>
        <v>552</v>
      </c>
      <c r="AB13" s="17">
        <f t="shared" si="10"/>
        <v>3.3877500920584263</v>
      </c>
      <c r="AC13" s="16">
        <f>SUM(AC4:AC12)</f>
        <v>3195</v>
      </c>
      <c r="AD13" s="17">
        <f t="shared" si="11"/>
        <v>19.608444826316436</v>
      </c>
      <c r="AE13" s="16">
        <f>SUM(AE4:AE12)</f>
        <v>2443</v>
      </c>
      <c r="AF13" s="17">
        <f t="shared" si="12"/>
        <v>14.993249048729593</v>
      </c>
      <c r="AG13" s="16">
        <f>SUM(AG4:AG12)</f>
        <v>3432</v>
      </c>
      <c r="AH13" s="17">
        <f t="shared" si="13"/>
        <v>21.062967963667607</v>
      </c>
      <c r="AI13" s="16">
        <f>SUM(AI4:AI12)</f>
        <v>3116</v>
      </c>
      <c r="AJ13" s="17">
        <f t="shared" si="14"/>
        <v>19.12360378053271</v>
      </c>
      <c r="AK13" s="16">
        <f>SUM(AK4:AK12)</f>
        <v>1424</v>
      </c>
      <c r="AL13" s="17">
        <f t="shared" si="15"/>
        <v>8.739413280962317</v>
      </c>
      <c r="AM13" s="62">
        <f>SUM(AM4:AM12)</f>
        <v>16294</v>
      </c>
      <c r="AN13" s="54">
        <f>SUM(AN4:AN12)</f>
        <v>5061</v>
      </c>
      <c r="AO13" s="22">
        <f>SUM(AO4:AO12)</f>
        <v>48</v>
      </c>
      <c r="AP13" s="22">
        <f>SUM(AP4:AP12)</f>
        <v>1</v>
      </c>
      <c r="AQ13" s="57">
        <f>SUM(AQ4:AQ12)</f>
        <v>5110</v>
      </c>
    </row>
    <row r="14" spans="16:43" ht="12.75">
      <c r="P14" s="37"/>
      <c r="Q14" s="50"/>
      <c r="R14" s="51"/>
      <c r="X14" s="44"/>
      <c r="AM14" s="42"/>
      <c r="AQ14" s="64"/>
    </row>
    <row r="15" spans="1:43" ht="12.75">
      <c r="A15" s="1" t="s">
        <v>15</v>
      </c>
      <c r="B15" s="2">
        <v>99</v>
      </c>
      <c r="C15" s="8">
        <f aca="true" t="shared" si="19" ref="C15:C24">B15*100/P15</f>
        <v>4.734576757532281</v>
      </c>
      <c r="D15" s="2">
        <v>27</v>
      </c>
      <c r="E15" s="8">
        <f aca="true" t="shared" si="20" ref="E15:E24">D15*100/P15</f>
        <v>1.291248206599713</v>
      </c>
      <c r="F15" s="2">
        <v>863</v>
      </c>
      <c r="G15" s="8">
        <f aca="true" t="shared" si="21" ref="G15:G24">F15*100/P15</f>
        <v>41.27211860353898</v>
      </c>
      <c r="H15" s="2">
        <v>71</v>
      </c>
      <c r="I15" s="8">
        <f aca="true" t="shared" si="22" ref="I15:I24">H15*100/P15</f>
        <v>3.395504543280727</v>
      </c>
      <c r="J15" s="4">
        <v>913</v>
      </c>
      <c r="K15" s="5">
        <f aca="true" t="shared" si="23" ref="K15:K24">J15*100/P15</f>
        <v>43.66331898613104</v>
      </c>
      <c r="L15" s="6">
        <v>79</v>
      </c>
      <c r="M15" s="8">
        <f aca="true" t="shared" si="24" ref="M15:M24">L15*100/P15</f>
        <v>3.778096604495457</v>
      </c>
      <c r="N15" s="6">
        <v>39</v>
      </c>
      <c r="O15" s="8">
        <f aca="true" t="shared" si="25" ref="O15:O24">N15*100/P15</f>
        <v>1.8651362984218078</v>
      </c>
      <c r="P15" s="14">
        <f aca="true" t="shared" si="26" ref="P15:P23">SUM(B15+D15+F15+H15+J15+L15+N15)</f>
        <v>2091</v>
      </c>
      <c r="Q15" s="47">
        <f>J15-F15</f>
        <v>50</v>
      </c>
      <c r="R15" s="48">
        <f>K15-G15</f>
        <v>2.3912003825920607</v>
      </c>
      <c r="S15" s="2"/>
      <c r="T15">
        <v>27</v>
      </c>
      <c r="U15" s="2"/>
      <c r="V15" s="2">
        <v>11</v>
      </c>
      <c r="W15" s="2">
        <v>11</v>
      </c>
      <c r="X15" s="38">
        <f aca="true" t="shared" si="27" ref="X15:X23">SUM(S15:W15)</f>
        <v>49</v>
      </c>
      <c r="Y15" s="60">
        <v>236</v>
      </c>
      <c r="Z15" s="3">
        <f aca="true" t="shared" si="28" ref="Z15:Z24">(Y15*100)/AM15</f>
        <v>13.760932944606415</v>
      </c>
      <c r="AA15" s="2">
        <v>53</v>
      </c>
      <c r="AB15" s="3">
        <f aca="true" t="shared" si="29" ref="AB15:AB24">(AA15*100)/AM15</f>
        <v>3.0903790087463556</v>
      </c>
      <c r="AC15" s="2">
        <v>279</v>
      </c>
      <c r="AD15" s="3">
        <f aca="true" t="shared" si="30" ref="AD15:AD24">(AC15*100)/AM15</f>
        <v>16.26822157434402</v>
      </c>
      <c r="AE15" s="2">
        <v>348</v>
      </c>
      <c r="AF15" s="3">
        <f aca="true" t="shared" si="31" ref="AF15:AF24">(AE15*100)/AM15</f>
        <v>20.291545189504372</v>
      </c>
      <c r="AG15" s="2">
        <v>378</v>
      </c>
      <c r="AH15" s="3">
        <f aca="true" t="shared" si="32" ref="AH15:AH24">(AG15*100)/AM15</f>
        <v>22.040816326530614</v>
      </c>
      <c r="AI15" s="2">
        <v>298</v>
      </c>
      <c r="AJ15" s="3">
        <f aca="true" t="shared" si="33" ref="AJ15:AJ24">(AI15*100)/AM15</f>
        <v>17.37609329446064</v>
      </c>
      <c r="AK15" s="2">
        <v>123</v>
      </c>
      <c r="AL15" s="3">
        <f aca="true" t="shared" si="34" ref="AL15:AL24">(AK15*100)/AM15</f>
        <v>7.17201166180758</v>
      </c>
      <c r="AM15" s="41">
        <f aca="true" t="shared" si="35" ref="AM15:AM24">AK15+AI15+AG15+AE15+AC15+AA15+Y15</f>
        <v>1715</v>
      </c>
      <c r="AN15">
        <v>372</v>
      </c>
      <c r="AO15">
        <v>4</v>
      </c>
      <c r="AQ15" s="64">
        <f aca="true" t="shared" si="36" ref="AQ15:AQ23">SUM(AN15:AP15)</f>
        <v>376</v>
      </c>
    </row>
    <row r="16" spans="1:43" ht="12.75">
      <c r="A16" s="1" t="s">
        <v>16</v>
      </c>
      <c r="B16" s="2">
        <v>79</v>
      </c>
      <c r="C16" s="8">
        <f t="shared" si="19"/>
        <v>3.4725274725274726</v>
      </c>
      <c r="D16" s="2">
        <v>27</v>
      </c>
      <c r="E16" s="8">
        <f t="shared" si="20"/>
        <v>1.1868131868131868</v>
      </c>
      <c r="F16" s="4">
        <v>1104</v>
      </c>
      <c r="G16" s="5">
        <f t="shared" si="21"/>
        <v>48.527472527472526</v>
      </c>
      <c r="H16" s="2">
        <v>76</v>
      </c>
      <c r="I16" s="8">
        <f t="shared" si="22"/>
        <v>3.340659340659341</v>
      </c>
      <c r="J16" s="2">
        <v>887</v>
      </c>
      <c r="K16" s="8">
        <f t="shared" si="23"/>
        <v>38.989010989010985</v>
      </c>
      <c r="L16" s="6">
        <v>63</v>
      </c>
      <c r="M16" s="8">
        <f t="shared" si="24"/>
        <v>2.769230769230769</v>
      </c>
      <c r="N16" s="6">
        <v>39</v>
      </c>
      <c r="O16" s="8">
        <f t="shared" si="25"/>
        <v>1.7142857142857142</v>
      </c>
      <c r="P16" s="14">
        <f t="shared" si="26"/>
        <v>2275</v>
      </c>
      <c r="Q16" s="47">
        <f>F16-J16</f>
        <v>217</v>
      </c>
      <c r="R16" s="48">
        <f>G16-K16</f>
        <v>9.53846153846154</v>
      </c>
      <c r="S16" s="2"/>
      <c r="T16">
        <v>33</v>
      </c>
      <c r="U16" s="2"/>
      <c r="V16" s="2">
        <v>16</v>
      </c>
      <c r="W16" s="2">
        <v>12</v>
      </c>
      <c r="X16" s="38">
        <f t="shared" si="27"/>
        <v>61</v>
      </c>
      <c r="Y16" s="60">
        <v>244</v>
      </c>
      <c r="Z16" s="3">
        <f t="shared" si="28"/>
        <v>13.66181410974244</v>
      </c>
      <c r="AA16" s="2">
        <v>71</v>
      </c>
      <c r="AB16" s="3">
        <f t="shared" si="29"/>
        <v>3.975363941769317</v>
      </c>
      <c r="AC16" s="2">
        <v>296</v>
      </c>
      <c r="AD16" s="3">
        <f t="shared" si="30"/>
        <v>16.573348264277715</v>
      </c>
      <c r="AE16" s="2">
        <v>332</v>
      </c>
      <c r="AF16" s="3">
        <f t="shared" si="31"/>
        <v>18.58902575587906</v>
      </c>
      <c r="AG16" s="2">
        <v>330</v>
      </c>
      <c r="AH16" s="3">
        <f t="shared" si="32"/>
        <v>18.477043673012318</v>
      </c>
      <c r="AI16" s="2">
        <v>353</v>
      </c>
      <c r="AJ16" s="3">
        <f t="shared" si="33"/>
        <v>19.764837625979844</v>
      </c>
      <c r="AK16" s="2">
        <v>160</v>
      </c>
      <c r="AL16" s="3">
        <f t="shared" si="34"/>
        <v>8.958566629339305</v>
      </c>
      <c r="AM16" s="41">
        <f t="shared" si="35"/>
        <v>1786</v>
      </c>
      <c r="AN16">
        <v>485</v>
      </c>
      <c r="AO16">
        <v>4</v>
      </c>
      <c r="AQ16" s="64">
        <f t="shared" si="36"/>
        <v>489</v>
      </c>
    </row>
    <row r="17" spans="1:43" ht="12.75">
      <c r="A17" s="1" t="s">
        <v>17</v>
      </c>
      <c r="B17" s="2">
        <v>108</v>
      </c>
      <c r="C17" s="8">
        <f t="shared" si="19"/>
        <v>4.246952418403461</v>
      </c>
      <c r="D17" s="2">
        <v>21</v>
      </c>
      <c r="E17" s="8">
        <f t="shared" si="20"/>
        <v>0.8257963035784507</v>
      </c>
      <c r="F17" s="4">
        <v>1450</v>
      </c>
      <c r="G17" s="5">
        <f t="shared" si="21"/>
        <v>57.01926858041683</v>
      </c>
      <c r="H17" s="2">
        <v>79</v>
      </c>
      <c r="I17" s="8">
        <f t="shared" si="22"/>
        <v>3.106567046795124</v>
      </c>
      <c r="J17" s="2">
        <v>746</v>
      </c>
      <c r="K17" s="8">
        <f t="shared" si="23"/>
        <v>29.335430593786867</v>
      </c>
      <c r="L17" s="6">
        <v>88</v>
      </c>
      <c r="M17" s="8">
        <f t="shared" si="24"/>
        <v>3.4604797483287455</v>
      </c>
      <c r="N17" s="2">
        <v>51</v>
      </c>
      <c r="O17" s="8">
        <f t="shared" si="25"/>
        <v>2.005505308690523</v>
      </c>
      <c r="P17" s="14">
        <f t="shared" si="26"/>
        <v>2543</v>
      </c>
      <c r="Q17" s="47">
        <f>F17-J17</f>
        <v>704</v>
      </c>
      <c r="R17" s="48">
        <f>G17-K17</f>
        <v>27.68383798662996</v>
      </c>
      <c r="S17" s="2"/>
      <c r="T17">
        <v>26</v>
      </c>
      <c r="U17" s="2"/>
      <c r="V17" s="2">
        <v>6</v>
      </c>
      <c r="W17" s="2">
        <v>9</v>
      </c>
      <c r="X17" s="38">
        <f t="shared" si="27"/>
        <v>41</v>
      </c>
      <c r="Y17" s="60">
        <v>345</v>
      </c>
      <c r="Z17" s="3">
        <f t="shared" si="28"/>
        <v>16.405135520684738</v>
      </c>
      <c r="AA17" s="2">
        <v>77</v>
      </c>
      <c r="AB17" s="3">
        <f t="shared" si="29"/>
        <v>3.661436043747028</v>
      </c>
      <c r="AC17" s="2">
        <v>328</v>
      </c>
      <c r="AD17" s="3">
        <f t="shared" si="30"/>
        <v>15.596766524013315</v>
      </c>
      <c r="AE17" s="2">
        <v>364</v>
      </c>
      <c r="AF17" s="3">
        <f t="shared" si="31"/>
        <v>17.30860675225868</v>
      </c>
      <c r="AG17" s="2">
        <v>340</v>
      </c>
      <c r="AH17" s="3">
        <f t="shared" si="32"/>
        <v>16.167379933428435</v>
      </c>
      <c r="AI17" s="2">
        <v>412</v>
      </c>
      <c r="AJ17" s="3">
        <f t="shared" si="33"/>
        <v>19.591060389919164</v>
      </c>
      <c r="AK17" s="2">
        <v>237</v>
      </c>
      <c r="AL17" s="3">
        <f t="shared" si="34"/>
        <v>11.269614835948644</v>
      </c>
      <c r="AM17" s="41">
        <f t="shared" si="35"/>
        <v>2103</v>
      </c>
      <c r="AN17">
        <v>439</v>
      </c>
      <c r="AO17">
        <v>1</v>
      </c>
      <c r="AQ17" s="64">
        <f t="shared" si="36"/>
        <v>440</v>
      </c>
    </row>
    <row r="18" spans="1:43" ht="12.75">
      <c r="A18" s="1" t="s">
        <v>18</v>
      </c>
      <c r="B18" s="2">
        <v>124</v>
      </c>
      <c r="C18" s="8">
        <f t="shared" si="19"/>
        <v>4.92845786963434</v>
      </c>
      <c r="D18" s="2">
        <v>26</v>
      </c>
      <c r="E18" s="8">
        <f t="shared" si="20"/>
        <v>1.0333863275039745</v>
      </c>
      <c r="F18" s="2">
        <v>938</v>
      </c>
      <c r="G18" s="8">
        <f t="shared" si="21"/>
        <v>37.28139904610493</v>
      </c>
      <c r="H18" s="2">
        <v>107</v>
      </c>
      <c r="I18" s="8">
        <f t="shared" si="22"/>
        <v>4.252782193958665</v>
      </c>
      <c r="J18" s="4">
        <v>1151</v>
      </c>
      <c r="K18" s="5">
        <f t="shared" si="23"/>
        <v>45.747217806041334</v>
      </c>
      <c r="L18" s="6">
        <v>124</v>
      </c>
      <c r="M18" s="8">
        <f t="shared" si="24"/>
        <v>4.92845786963434</v>
      </c>
      <c r="N18" s="6">
        <v>46</v>
      </c>
      <c r="O18" s="8">
        <f t="shared" si="25"/>
        <v>1.8282988871224166</v>
      </c>
      <c r="P18" s="14">
        <f t="shared" si="26"/>
        <v>2516</v>
      </c>
      <c r="Q18" s="47">
        <f>J18-F18</f>
        <v>213</v>
      </c>
      <c r="R18" s="48">
        <f>K18-G18</f>
        <v>8.465818759936404</v>
      </c>
      <c r="S18" s="2"/>
      <c r="T18">
        <v>31</v>
      </c>
      <c r="U18" s="2"/>
      <c r="V18" s="2">
        <v>4</v>
      </c>
      <c r="W18" s="2">
        <v>6</v>
      </c>
      <c r="X18" s="38">
        <f t="shared" si="27"/>
        <v>41</v>
      </c>
      <c r="Y18" s="60">
        <v>261</v>
      </c>
      <c r="Z18" s="3">
        <f t="shared" si="28"/>
        <v>12.819253438113948</v>
      </c>
      <c r="AA18" s="2">
        <v>60</v>
      </c>
      <c r="AB18" s="3">
        <f t="shared" si="29"/>
        <v>2.9469548133595285</v>
      </c>
      <c r="AC18" s="2">
        <v>324</v>
      </c>
      <c r="AD18" s="3">
        <f t="shared" si="30"/>
        <v>15.913555992141454</v>
      </c>
      <c r="AE18" s="2">
        <v>459</v>
      </c>
      <c r="AF18" s="3">
        <f t="shared" si="31"/>
        <v>22.544204322200393</v>
      </c>
      <c r="AG18" s="2">
        <v>401</v>
      </c>
      <c r="AH18" s="3">
        <f t="shared" si="32"/>
        <v>19.69548133595285</v>
      </c>
      <c r="AI18" s="2">
        <v>374</v>
      </c>
      <c r="AJ18" s="3">
        <f t="shared" si="33"/>
        <v>18.36935166994106</v>
      </c>
      <c r="AK18" s="2">
        <v>157</v>
      </c>
      <c r="AL18" s="3">
        <f t="shared" si="34"/>
        <v>7.711198428290766</v>
      </c>
      <c r="AM18" s="41">
        <f t="shared" si="35"/>
        <v>2036</v>
      </c>
      <c r="AN18">
        <v>476</v>
      </c>
      <c r="AO18">
        <v>3</v>
      </c>
      <c r="AP18">
        <v>1</v>
      </c>
      <c r="AQ18" s="64">
        <f t="shared" si="36"/>
        <v>480</v>
      </c>
    </row>
    <row r="19" spans="1:43" ht="12.75">
      <c r="A19" s="1" t="s">
        <v>19</v>
      </c>
      <c r="B19" s="2">
        <v>104</v>
      </c>
      <c r="C19" s="8">
        <f t="shared" si="19"/>
        <v>4.4673539518900345</v>
      </c>
      <c r="D19" s="2">
        <v>21</v>
      </c>
      <c r="E19" s="8">
        <f t="shared" si="20"/>
        <v>0.9020618556701031</v>
      </c>
      <c r="F19" s="2">
        <v>720</v>
      </c>
      <c r="G19" s="8">
        <f t="shared" si="21"/>
        <v>30.927835051546392</v>
      </c>
      <c r="H19" s="2">
        <v>90</v>
      </c>
      <c r="I19" s="8">
        <f t="shared" si="22"/>
        <v>3.865979381443299</v>
      </c>
      <c r="J19" s="4">
        <v>1260</v>
      </c>
      <c r="K19" s="5">
        <f t="shared" si="23"/>
        <v>54.123711340206185</v>
      </c>
      <c r="L19" s="2">
        <v>85</v>
      </c>
      <c r="M19" s="8">
        <f t="shared" si="24"/>
        <v>3.6512027491408934</v>
      </c>
      <c r="N19" s="6">
        <v>48</v>
      </c>
      <c r="O19" s="8">
        <f t="shared" si="25"/>
        <v>2.0618556701030926</v>
      </c>
      <c r="P19" s="14">
        <f t="shared" si="26"/>
        <v>2328</v>
      </c>
      <c r="Q19" s="47">
        <f>J19-F19</f>
        <v>540</v>
      </c>
      <c r="R19" s="48">
        <f>K19-G19</f>
        <v>23.195876288659793</v>
      </c>
      <c r="S19" s="2"/>
      <c r="T19">
        <v>36</v>
      </c>
      <c r="U19" s="2"/>
      <c r="V19" s="2">
        <v>7</v>
      </c>
      <c r="W19" s="2">
        <v>12</v>
      </c>
      <c r="X19" s="38">
        <f t="shared" si="27"/>
        <v>55</v>
      </c>
      <c r="Y19" s="60">
        <v>243</v>
      </c>
      <c r="Z19" s="3">
        <f t="shared" si="28"/>
        <v>13.697857948139797</v>
      </c>
      <c r="AA19" s="2">
        <v>55</v>
      </c>
      <c r="AB19" s="3">
        <f t="shared" si="29"/>
        <v>3.100338218714769</v>
      </c>
      <c r="AC19" s="2">
        <v>307</v>
      </c>
      <c r="AD19" s="3">
        <f t="shared" si="30"/>
        <v>17.30552423900789</v>
      </c>
      <c r="AE19" s="2">
        <v>306</v>
      </c>
      <c r="AF19" s="3">
        <f t="shared" si="31"/>
        <v>17.249154453213077</v>
      </c>
      <c r="AG19" s="2">
        <v>437</v>
      </c>
      <c r="AH19" s="3">
        <f t="shared" si="32"/>
        <v>24.633596392333708</v>
      </c>
      <c r="AI19" s="2">
        <v>287</v>
      </c>
      <c r="AJ19" s="3">
        <f t="shared" si="33"/>
        <v>16.178128523111614</v>
      </c>
      <c r="AK19" s="2">
        <v>139</v>
      </c>
      <c r="AL19" s="3">
        <f t="shared" si="34"/>
        <v>7.835400225479143</v>
      </c>
      <c r="AM19" s="41">
        <f t="shared" si="35"/>
        <v>1774</v>
      </c>
      <c r="AN19">
        <v>549</v>
      </c>
      <c r="AO19">
        <v>5</v>
      </c>
      <c r="AQ19" s="64">
        <f t="shared" si="36"/>
        <v>554</v>
      </c>
    </row>
    <row r="20" spans="1:43" ht="12.75">
      <c r="A20" s="1" t="s">
        <v>20</v>
      </c>
      <c r="B20" s="2">
        <v>107</v>
      </c>
      <c r="C20" s="8">
        <f t="shared" si="19"/>
        <v>4.134466769706337</v>
      </c>
      <c r="D20" s="2">
        <v>18</v>
      </c>
      <c r="E20" s="8">
        <f t="shared" si="20"/>
        <v>0.6955177743431221</v>
      </c>
      <c r="F20" s="4">
        <v>1202</v>
      </c>
      <c r="G20" s="5">
        <f t="shared" si="21"/>
        <v>46.4451313755796</v>
      </c>
      <c r="H20" s="2">
        <v>76</v>
      </c>
      <c r="I20" s="8">
        <f t="shared" si="22"/>
        <v>2.936630602782071</v>
      </c>
      <c r="J20" s="2">
        <v>1044</v>
      </c>
      <c r="K20" s="8">
        <f t="shared" si="23"/>
        <v>40.34003091190108</v>
      </c>
      <c r="L20" s="6">
        <v>98</v>
      </c>
      <c r="M20" s="8">
        <f t="shared" si="24"/>
        <v>3.7867078825347757</v>
      </c>
      <c r="N20" s="2">
        <v>43</v>
      </c>
      <c r="O20" s="8">
        <f t="shared" si="25"/>
        <v>1.6615146831530139</v>
      </c>
      <c r="P20" s="14">
        <f t="shared" si="26"/>
        <v>2588</v>
      </c>
      <c r="Q20" s="47">
        <f>F20-J20</f>
        <v>158</v>
      </c>
      <c r="R20" s="48">
        <f>G20-K20</f>
        <v>6.105100463678518</v>
      </c>
      <c r="S20" s="2"/>
      <c r="T20">
        <v>40</v>
      </c>
      <c r="U20" s="2"/>
      <c r="V20" s="2">
        <v>11</v>
      </c>
      <c r="W20" s="2">
        <v>18</v>
      </c>
      <c r="X20" s="38">
        <f t="shared" si="27"/>
        <v>69</v>
      </c>
      <c r="Y20" s="60">
        <v>248</v>
      </c>
      <c r="Z20" s="3">
        <f t="shared" si="28"/>
        <v>11.38136759981643</v>
      </c>
      <c r="AA20" s="2">
        <v>82</v>
      </c>
      <c r="AB20" s="3">
        <f t="shared" si="29"/>
        <v>3.763194125745755</v>
      </c>
      <c r="AC20" s="2">
        <v>386</v>
      </c>
      <c r="AD20" s="3">
        <f t="shared" si="30"/>
        <v>17.714547957778798</v>
      </c>
      <c r="AE20" s="2">
        <v>335</v>
      </c>
      <c r="AF20" s="3">
        <f t="shared" si="31"/>
        <v>15.374024782010096</v>
      </c>
      <c r="AG20" s="2">
        <v>516</v>
      </c>
      <c r="AH20" s="3">
        <f t="shared" si="32"/>
        <v>23.680587425424505</v>
      </c>
      <c r="AI20" s="2">
        <v>439</v>
      </c>
      <c r="AJ20" s="3">
        <f t="shared" si="33"/>
        <v>20.146856356126662</v>
      </c>
      <c r="AK20" s="2">
        <v>173</v>
      </c>
      <c r="AL20" s="3">
        <f t="shared" si="34"/>
        <v>7.9394217530977516</v>
      </c>
      <c r="AM20" s="41">
        <f t="shared" si="35"/>
        <v>2179</v>
      </c>
      <c r="AN20">
        <v>396</v>
      </c>
      <c r="AO20">
        <v>13</v>
      </c>
      <c r="AQ20" s="64">
        <f t="shared" si="36"/>
        <v>409</v>
      </c>
    </row>
    <row r="21" spans="1:43" ht="12.75">
      <c r="A21" s="1" t="s">
        <v>21</v>
      </c>
      <c r="B21" s="2">
        <v>78</v>
      </c>
      <c r="C21" s="8">
        <f t="shared" si="19"/>
        <v>3.116260487415102</v>
      </c>
      <c r="D21" s="2">
        <v>23</v>
      </c>
      <c r="E21" s="8">
        <f t="shared" si="20"/>
        <v>0.9188973232121455</v>
      </c>
      <c r="F21" s="2">
        <v>744</v>
      </c>
      <c r="G21" s="8">
        <f t="shared" si="21"/>
        <v>29.724330803036356</v>
      </c>
      <c r="H21" s="2">
        <v>67</v>
      </c>
      <c r="I21" s="8">
        <f t="shared" si="22"/>
        <v>2.6767878545745107</v>
      </c>
      <c r="J21" s="4">
        <v>1433</v>
      </c>
      <c r="K21" s="5">
        <f t="shared" si="23"/>
        <v>57.25129844186976</v>
      </c>
      <c r="L21" s="2">
        <v>87</v>
      </c>
      <c r="M21" s="8">
        <f t="shared" si="24"/>
        <v>3.4758290051937677</v>
      </c>
      <c r="N21" s="6">
        <v>71</v>
      </c>
      <c r="O21" s="8">
        <f t="shared" si="25"/>
        <v>2.8365960846983618</v>
      </c>
      <c r="P21" s="14">
        <f t="shared" si="26"/>
        <v>2503</v>
      </c>
      <c r="Q21" s="47">
        <f aca="true" t="shared" si="37" ref="Q21:R24">J21-F21</f>
        <v>689</v>
      </c>
      <c r="R21" s="48">
        <f t="shared" si="37"/>
        <v>27.5269676388334</v>
      </c>
      <c r="S21" s="2"/>
      <c r="T21">
        <v>43</v>
      </c>
      <c r="U21" s="2"/>
      <c r="V21" s="2">
        <v>11</v>
      </c>
      <c r="W21" s="2">
        <v>22</v>
      </c>
      <c r="X21" s="38">
        <f t="shared" si="27"/>
        <v>76</v>
      </c>
      <c r="Y21" s="60">
        <v>207</v>
      </c>
      <c r="Z21" s="3">
        <f t="shared" si="28"/>
        <v>10.35</v>
      </c>
      <c r="AA21" s="2">
        <v>82</v>
      </c>
      <c r="AB21" s="3">
        <f t="shared" si="29"/>
        <v>4.1</v>
      </c>
      <c r="AC21" s="2">
        <v>359</v>
      </c>
      <c r="AD21" s="3">
        <f t="shared" si="30"/>
        <v>17.95</v>
      </c>
      <c r="AE21" s="2">
        <v>286</v>
      </c>
      <c r="AF21" s="3">
        <f t="shared" si="31"/>
        <v>14.3</v>
      </c>
      <c r="AG21" s="2">
        <v>593</v>
      </c>
      <c r="AH21" s="3">
        <f t="shared" si="32"/>
        <v>29.65</v>
      </c>
      <c r="AI21" s="2">
        <v>313</v>
      </c>
      <c r="AJ21" s="3">
        <f t="shared" si="33"/>
        <v>15.65</v>
      </c>
      <c r="AK21" s="2">
        <v>160</v>
      </c>
      <c r="AL21" s="3">
        <f t="shared" si="34"/>
        <v>8</v>
      </c>
      <c r="AM21" s="41">
        <f t="shared" si="35"/>
        <v>2000</v>
      </c>
      <c r="AN21">
        <v>491</v>
      </c>
      <c r="AO21">
        <v>12</v>
      </c>
      <c r="AQ21" s="64">
        <f t="shared" si="36"/>
        <v>503</v>
      </c>
    </row>
    <row r="22" spans="1:43" ht="12.75">
      <c r="A22" s="1" t="s">
        <v>22</v>
      </c>
      <c r="B22" s="2">
        <v>87</v>
      </c>
      <c r="C22" s="8">
        <f t="shared" si="19"/>
        <v>3.485576923076923</v>
      </c>
      <c r="D22" s="2">
        <v>44</v>
      </c>
      <c r="E22" s="8">
        <f t="shared" si="20"/>
        <v>1.7628205128205128</v>
      </c>
      <c r="F22" s="2">
        <v>780</v>
      </c>
      <c r="G22" s="8">
        <f t="shared" si="21"/>
        <v>31.25</v>
      </c>
      <c r="H22" s="2">
        <v>58</v>
      </c>
      <c r="I22" s="8">
        <f t="shared" si="22"/>
        <v>2.323717948717949</v>
      </c>
      <c r="J22" s="4">
        <v>1388</v>
      </c>
      <c r="K22" s="5">
        <f t="shared" si="23"/>
        <v>55.60897435897436</v>
      </c>
      <c r="L22" s="2">
        <v>86</v>
      </c>
      <c r="M22" s="8">
        <f t="shared" si="24"/>
        <v>3.4455128205128207</v>
      </c>
      <c r="N22" s="6">
        <v>53</v>
      </c>
      <c r="O22" s="8">
        <f t="shared" si="25"/>
        <v>2.1233974358974357</v>
      </c>
      <c r="P22" s="14">
        <f t="shared" si="26"/>
        <v>2496</v>
      </c>
      <c r="Q22" s="47">
        <f t="shared" si="37"/>
        <v>608</v>
      </c>
      <c r="R22" s="48">
        <f t="shared" si="37"/>
        <v>24.358974358974358</v>
      </c>
      <c r="S22" s="2"/>
      <c r="T22">
        <v>38</v>
      </c>
      <c r="U22" s="2"/>
      <c r="V22" s="2">
        <v>17</v>
      </c>
      <c r="W22" s="2">
        <v>19</v>
      </c>
      <c r="X22" s="38">
        <f t="shared" si="27"/>
        <v>74</v>
      </c>
      <c r="Y22" s="60">
        <v>203</v>
      </c>
      <c r="Z22" s="3">
        <f t="shared" si="28"/>
        <v>10.084451068057625</v>
      </c>
      <c r="AA22" s="2">
        <v>92</v>
      </c>
      <c r="AB22" s="3">
        <f t="shared" si="29"/>
        <v>4.570293094883259</v>
      </c>
      <c r="AC22" s="2">
        <v>400</v>
      </c>
      <c r="AD22" s="3">
        <f t="shared" si="30"/>
        <v>19.87083954297069</v>
      </c>
      <c r="AE22" s="2">
        <v>333</v>
      </c>
      <c r="AF22" s="3">
        <f t="shared" si="31"/>
        <v>16.5424739195231</v>
      </c>
      <c r="AG22" s="2">
        <v>492</v>
      </c>
      <c r="AH22" s="3">
        <f t="shared" si="32"/>
        <v>24.44113263785395</v>
      </c>
      <c r="AI22" s="2">
        <v>313</v>
      </c>
      <c r="AJ22" s="3">
        <f t="shared" si="33"/>
        <v>15.548931942374566</v>
      </c>
      <c r="AK22" s="2">
        <v>180</v>
      </c>
      <c r="AL22" s="3">
        <f t="shared" si="34"/>
        <v>8.941877794336811</v>
      </c>
      <c r="AM22" s="41">
        <f t="shared" si="35"/>
        <v>2013</v>
      </c>
      <c r="AN22">
        <v>473</v>
      </c>
      <c r="AO22">
        <v>9</v>
      </c>
      <c r="AP22">
        <v>1</v>
      </c>
      <c r="AQ22" s="64">
        <f t="shared" si="36"/>
        <v>483</v>
      </c>
    </row>
    <row r="23" spans="1:43" ht="12.75">
      <c r="A23" s="1" t="s">
        <v>23</v>
      </c>
      <c r="B23" s="2">
        <v>101</v>
      </c>
      <c r="C23" s="8">
        <f t="shared" si="19"/>
        <v>4.353448275862069</v>
      </c>
      <c r="D23" s="2">
        <v>17</v>
      </c>
      <c r="E23" s="8">
        <f t="shared" si="20"/>
        <v>0.7327586206896551</v>
      </c>
      <c r="F23" s="2">
        <v>993</v>
      </c>
      <c r="G23" s="8">
        <f t="shared" si="21"/>
        <v>42.80172413793103</v>
      </c>
      <c r="H23" s="2">
        <v>109</v>
      </c>
      <c r="I23" s="8">
        <f t="shared" si="22"/>
        <v>4.698275862068965</v>
      </c>
      <c r="J23" s="4">
        <v>997</v>
      </c>
      <c r="K23" s="5">
        <f t="shared" si="23"/>
        <v>42.974137931034484</v>
      </c>
      <c r="L23" s="2">
        <v>65</v>
      </c>
      <c r="M23" s="8">
        <f t="shared" si="24"/>
        <v>2.8017241379310347</v>
      </c>
      <c r="N23" s="6">
        <v>38</v>
      </c>
      <c r="O23" s="8">
        <f t="shared" si="25"/>
        <v>1.6379310344827587</v>
      </c>
      <c r="P23" s="14">
        <f t="shared" si="26"/>
        <v>2320</v>
      </c>
      <c r="Q23" s="47">
        <f t="shared" si="37"/>
        <v>4</v>
      </c>
      <c r="R23" s="48">
        <f t="shared" si="37"/>
        <v>0.17241379310345195</v>
      </c>
      <c r="S23" s="2"/>
      <c r="T23">
        <v>26</v>
      </c>
      <c r="U23" s="2"/>
      <c r="V23" s="2">
        <v>8</v>
      </c>
      <c r="W23" s="2">
        <v>13</v>
      </c>
      <c r="X23" s="38">
        <f t="shared" si="27"/>
        <v>47</v>
      </c>
      <c r="Y23" s="60">
        <v>267</v>
      </c>
      <c r="Z23" s="3">
        <f t="shared" si="28"/>
        <v>14.518760195758565</v>
      </c>
      <c r="AA23" s="2">
        <v>66</v>
      </c>
      <c r="AB23" s="3">
        <f t="shared" si="29"/>
        <v>3.5889070146818924</v>
      </c>
      <c r="AC23" s="2">
        <v>296</v>
      </c>
      <c r="AD23" s="3">
        <f t="shared" si="30"/>
        <v>16.095704187058185</v>
      </c>
      <c r="AE23" s="2">
        <v>322</v>
      </c>
      <c r="AF23" s="3">
        <f t="shared" si="31"/>
        <v>17.50951604132681</v>
      </c>
      <c r="AG23" s="2">
        <v>401</v>
      </c>
      <c r="AH23" s="3">
        <f t="shared" si="32"/>
        <v>21.805328983143013</v>
      </c>
      <c r="AI23" s="2">
        <v>344</v>
      </c>
      <c r="AJ23" s="3">
        <f t="shared" si="33"/>
        <v>18.705818379554106</v>
      </c>
      <c r="AK23" s="2">
        <v>143</v>
      </c>
      <c r="AL23" s="3">
        <f t="shared" si="34"/>
        <v>7.775965198477433</v>
      </c>
      <c r="AM23" s="41">
        <f t="shared" si="35"/>
        <v>1839</v>
      </c>
      <c r="AN23">
        <v>474</v>
      </c>
      <c r="AO23">
        <v>7</v>
      </c>
      <c r="AQ23" s="64">
        <f t="shared" si="36"/>
        <v>481</v>
      </c>
    </row>
    <row r="24" spans="1:43" s="21" customFormat="1" ht="12.75">
      <c r="A24" s="15" t="s">
        <v>24</v>
      </c>
      <c r="B24" s="16">
        <f>SUM(B15:B23)</f>
        <v>887</v>
      </c>
      <c r="C24" s="8">
        <f t="shared" si="19"/>
        <v>4.095106186518929</v>
      </c>
      <c r="D24" s="16">
        <f>SUM(D15:D23)</f>
        <v>224</v>
      </c>
      <c r="E24" s="8">
        <f t="shared" si="20"/>
        <v>1.0341643582640812</v>
      </c>
      <c r="F24" s="16">
        <f>SUM(F15:F23)</f>
        <v>8794</v>
      </c>
      <c r="G24" s="17">
        <f t="shared" si="21"/>
        <v>40.60018467220683</v>
      </c>
      <c r="H24" s="16">
        <f>SUM(H15:H23)</f>
        <v>733</v>
      </c>
      <c r="I24" s="17">
        <f t="shared" si="22"/>
        <v>3.384118190212373</v>
      </c>
      <c r="J24" s="18">
        <f>SUM(J15:J23)</f>
        <v>9819</v>
      </c>
      <c r="K24" s="19">
        <f t="shared" si="23"/>
        <v>45.33240997229917</v>
      </c>
      <c r="L24" s="16">
        <f>SUM(L15:L23)</f>
        <v>775</v>
      </c>
      <c r="M24" s="17">
        <f t="shared" si="24"/>
        <v>3.578024007386888</v>
      </c>
      <c r="N24" s="16">
        <f>SUM(N15:N23)</f>
        <v>428</v>
      </c>
      <c r="O24" s="17">
        <f t="shared" si="25"/>
        <v>1.9759926131117267</v>
      </c>
      <c r="P24" s="24">
        <f>SUM(P15:P23)</f>
        <v>21660</v>
      </c>
      <c r="Q24" s="49">
        <f t="shared" si="37"/>
        <v>1025</v>
      </c>
      <c r="R24" s="101">
        <f t="shared" si="37"/>
        <v>4.732225300092338</v>
      </c>
      <c r="S24" s="16">
        <v>0</v>
      </c>
      <c r="T24" s="16">
        <f>SUM(T15:T23)</f>
        <v>300</v>
      </c>
      <c r="U24" s="16">
        <v>0</v>
      </c>
      <c r="V24" s="16">
        <f>SUM(V15:V23)</f>
        <v>91</v>
      </c>
      <c r="W24" s="16">
        <f>SUM(W15:W23)</f>
        <v>122</v>
      </c>
      <c r="X24" s="40">
        <f>SUM(X15:X23)</f>
        <v>513</v>
      </c>
      <c r="Y24" s="16">
        <f>SUM(Y15:Y23)</f>
        <v>2254</v>
      </c>
      <c r="Z24" s="17">
        <f t="shared" si="28"/>
        <v>12.92060762396102</v>
      </c>
      <c r="AA24" s="16">
        <f>SUM(AA15:AA23)</f>
        <v>638</v>
      </c>
      <c r="AB24" s="17">
        <f t="shared" si="29"/>
        <v>3.6572083691602177</v>
      </c>
      <c r="AC24" s="16">
        <f>SUM(AC15:AC23)</f>
        <v>2975</v>
      </c>
      <c r="AD24" s="17">
        <f t="shared" si="30"/>
        <v>17.05359701920321</v>
      </c>
      <c r="AE24" s="16">
        <f>SUM(AE15:AE23)</f>
        <v>3085</v>
      </c>
      <c r="AF24" s="17">
        <f t="shared" si="31"/>
        <v>17.6841501862998</v>
      </c>
      <c r="AG24" s="16">
        <f>SUM(AG15:AG23)</f>
        <v>3888</v>
      </c>
      <c r="AH24" s="17">
        <f t="shared" si="32"/>
        <v>22.287188306104902</v>
      </c>
      <c r="AI24" s="16">
        <f>SUM(AI15:AI23)</f>
        <v>3133</v>
      </c>
      <c r="AJ24" s="17">
        <f t="shared" si="33"/>
        <v>17.959300659214676</v>
      </c>
      <c r="AK24" s="16">
        <f>SUM(AK15:AK23)</f>
        <v>1472</v>
      </c>
      <c r="AL24" s="17">
        <f t="shared" si="34"/>
        <v>8.437947836056177</v>
      </c>
      <c r="AM24" s="62">
        <f t="shared" si="35"/>
        <v>17445</v>
      </c>
      <c r="AN24" s="16">
        <f>SUM(AN15:AN23)</f>
        <v>4155</v>
      </c>
      <c r="AO24" s="16">
        <f>SUM(AO15:AO23)</f>
        <v>58</v>
      </c>
      <c r="AP24" s="16">
        <f>SUM(AP15:AP23)</f>
        <v>2</v>
      </c>
      <c r="AQ24" s="40">
        <f>SUM(AQ15:AQ23)</f>
        <v>4215</v>
      </c>
    </row>
    <row r="25" spans="16:43" ht="12.75">
      <c r="P25" s="37"/>
      <c r="Q25" s="50"/>
      <c r="R25" s="51"/>
      <c r="X25" s="44"/>
      <c r="AM25" s="42"/>
      <c r="AQ25" s="64"/>
    </row>
    <row r="26" spans="1:47" ht="12.75">
      <c r="A26" s="1" t="s">
        <v>25</v>
      </c>
      <c r="B26" s="2">
        <v>115</v>
      </c>
      <c r="C26" s="8">
        <f>B26*100/P26</f>
        <v>4.229496138286135</v>
      </c>
      <c r="D26" s="2">
        <v>26</v>
      </c>
      <c r="E26" s="8">
        <f>D26*100/P26</f>
        <v>0.9562339095255609</v>
      </c>
      <c r="F26" s="4">
        <v>1749</v>
      </c>
      <c r="G26" s="5">
        <f>F26*100/P26</f>
        <v>64.32511952923869</v>
      </c>
      <c r="H26" s="2">
        <v>80</v>
      </c>
      <c r="I26" s="8">
        <f>H26*100/P26</f>
        <v>2.942258183155572</v>
      </c>
      <c r="J26" s="2">
        <v>643</v>
      </c>
      <c r="K26" s="8">
        <f>J26*100/P26</f>
        <v>23.64840014711291</v>
      </c>
      <c r="L26" s="6">
        <v>63</v>
      </c>
      <c r="M26" s="8">
        <f>L26*100/P26</f>
        <v>2.3170283192350127</v>
      </c>
      <c r="N26" s="2">
        <v>43</v>
      </c>
      <c r="O26" s="8">
        <f>N26*100/P26</f>
        <v>1.5814637734461199</v>
      </c>
      <c r="P26" s="14">
        <f>SUM(B26+D26+F26+H26+J26+L26+N26)</f>
        <v>2719</v>
      </c>
      <c r="Q26" s="47">
        <f aca="true" t="shared" si="38" ref="Q26:R29">F26-J26</f>
        <v>1106</v>
      </c>
      <c r="R26" s="48">
        <f t="shared" si="38"/>
        <v>40.67671938212578</v>
      </c>
      <c r="S26" s="2"/>
      <c r="T26">
        <v>23</v>
      </c>
      <c r="U26" s="2"/>
      <c r="V26" s="2">
        <v>10</v>
      </c>
      <c r="W26" s="2">
        <v>10</v>
      </c>
      <c r="X26" s="38">
        <f>SUM(S26:W26)</f>
        <v>43</v>
      </c>
      <c r="Y26" s="60">
        <v>315</v>
      </c>
      <c r="Z26" s="3">
        <f>(Y26*100)/AM26</f>
        <v>15.173410404624278</v>
      </c>
      <c r="AA26" s="2">
        <v>83</v>
      </c>
      <c r="AB26" s="3">
        <f>(AA26*100)/AM26</f>
        <v>3.998073217726397</v>
      </c>
      <c r="AC26" s="2">
        <v>358</v>
      </c>
      <c r="AD26" s="3">
        <f>(AC26*100)/AM26</f>
        <v>17.24470134874759</v>
      </c>
      <c r="AE26" s="2">
        <v>364</v>
      </c>
      <c r="AF26" s="3">
        <f>(AE26*100)/AM26</f>
        <v>17.533718689788053</v>
      </c>
      <c r="AG26" s="2">
        <v>280</v>
      </c>
      <c r="AH26" s="3">
        <f>(AG26*100)/AM26</f>
        <v>13.48747591522158</v>
      </c>
      <c r="AI26" s="2">
        <v>471</v>
      </c>
      <c r="AJ26" s="3">
        <f>(AI26*100)/AM26</f>
        <v>22.6878612716763</v>
      </c>
      <c r="AK26" s="2">
        <v>205</v>
      </c>
      <c r="AL26" s="3">
        <f>(AK26*100)/AM26</f>
        <v>9.8747591522158</v>
      </c>
      <c r="AM26" s="41">
        <f>AK26+AI26+AG26+AE26+AC26+AA26+Y26</f>
        <v>2076</v>
      </c>
      <c r="AN26">
        <v>640</v>
      </c>
      <c r="AO26">
        <v>2</v>
      </c>
      <c r="AP26">
        <v>1</v>
      </c>
      <c r="AQ26" s="64">
        <f>SUM(AN26:AP26)</f>
        <v>643</v>
      </c>
      <c r="AS26" s="2"/>
      <c r="AT26" s="2"/>
      <c r="AU26" s="30"/>
    </row>
    <row r="27" spans="1:47" ht="12.75">
      <c r="A27" s="1" t="s">
        <v>26</v>
      </c>
      <c r="B27" s="2">
        <v>82</v>
      </c>
      <c r="C27" s="8">
        <f>B27*100/P27</f>
        <v>3.250099088386841</v>
      </c>
      <c r="D27" s="2">
        <v>20</v>
      </c>
      <c r="E27" s="8">
        <f>D27*100/P27</f>
        <v>0.7927070947284979</v>
      </c>
      <c r="F27" s="4">
        <v>1692</v>
      </c>
      <c r="G27" s="5">
        <f>F27*100/P27</f>
        <v>67.06302021403091</v>
      </c>
      <c r="H27" s="2">
        <v>70</v>
      </c>
      <c r="I27" s="8">
        <f>H27*100/P27</f>
        <v>2.7744748315497425</v>
      </c>
      <c r="J27" s="2">
        <v>542</v>
      </c>
      <c r="K27" s="8">
        <f>J27*100/P27</f>
        <v>21.482362267142292</v>
      </c>
      <c r="L27" s="6">
        <v>71</v>
      </c>
      <c r="M27" s="8">
        <f>L27*100/P27</f>
        <v>2.8141101862861673</v>
      </c>
      <c r="N27" s="2">
        <v>46</v>
      </c>
      <c r="O27" s="8">
        <f>N27*100/P27</f>
        <v>1.823226317875545</v>
      </c>
      <c r="P27" s="14">
        <f>SUM(B27+D27+F27+H27+J27+L27+N27)</f>
        <v>2523</v>
      </c>
      <c r="Q27" s="47">
        <f t="shared" si="38"/>
        <v>1150</v>
      </c>
      <c r="R27" s="48">
        <f t="shared" si="38"/>
        <v>45.58065794688862</v>
      </c>
      <c r="S27" s="2"/>
      <c r="T27">
        <v>18</v>
      </c>
      <c r="U27" s="2"/>
      <c r="V27" s="2">
        <v>3</v>
      </c>
      <c r="W27" s="2">
        <v>3</v>
      </c>
      <c r="X27" s="38">
        <f>SUM(S27:W27)</f>
        <v>24</v>
      </c>
      <c r="Y27" s="60">
        <v>295</v>
      </c>
      <c r="Z27" s="3">
        <f>(Y27*100)/AM27</f>
        <v>16.217702034084663</v>
      </c>
      <c r="AA27" s="2">
        <v>62</v>
      </c>
      <c r="AB27" s="3">
        <f>(AA27*100)/AM27</f>
        <v>3.4084661902144036</v>
      </c>
      <c r="AC27" s="2">
        <v>253</v>
      </c>
      <c r="AD27" s="3">
        <f>(AC27*100)/AM27</f>
        <v>13.908741066520067</v>
      </c>
      <c r="AE27" s="2">
        <v>346</v>
      </c>
      <c r="AF27" s="3">
        <f>(AE27*100)/AM27</f>
        <v>19.021440351841672</v>
      </c>
      <c r="AG27" s="2">
        <v>198</v>
      </c>
      <c r="AH27" s="3">
        <f>(AG27*100)/AM27</f>
        <v>10.885101704233096</v>
      </c>
      <c r="AI27" s="2">
        <v>435</v>
      </c>
      <c r="AJ27" s="3">
        <f>(AI27*100)/AM27</f>
        <v>23.914238592633314</v>
      </c>
      <c r="AK27" s="2">
        <v>230</v>
      </c>
      <c r="AL27" s="3">
        <f>(AK27*100)/AM27</f>
        <v>12.644310060472787</v>
      </c>
      <c r="AM27" s="41">
        <f>AK27+AI27+AG27+AE27+AC27+AA27+Y27</f>
        <v>1819</v>
      </c>
      <c r="AN27">
        <v>700</v>
      </c>
      <c r="AO27">
        <v>4</v>
      </c>
      <c r="AQ27" s="64">
        <f>SUM(AN27:AP27)</f>
        <v>704</v>
      </c>
      <c r="AS27" s="2"/>
      <c r="AT27" s="2"/>
      <c r="AU27" s="30"/>
    </row>
    <row r="28" spans="1:47" ht="12.75">
      <c r="A28" s="1" t="s">
        <v>27</v>
      </c>
      <c r="B28" s="2">
        <v>121</v>
      </c>
      <c r="C28" s="8">
        <f>B28*100/P28</f>
        <v>4.195561719833565</v>
      </c>
      <c r="D28" s="2">
        <v>19</v>
      </c>
      <c r="E28" s="8">
        <f>D28*100/P28</f>
        <v>0.6588072122052705</v>
      </c>
      <c r="F28" s="4">
        <v>1850</v>
      </c>
      <c r="G28" s="5">
        <f>F28*100/P28</f>
        <v>64.14701803051318</v>
      </c>
      <c r="H28" s="2">
        <v>81</v>
      </c>
      <c r="I28" s="8">
        <f>H28*100/P28</f>
        <v>2.808599167822469</v>
      </c>
      <c r="J28" s="2">
        <v>674</v>
      </c>
      <c r="K28" s="8">
        <f>J28*100/P28</f>
        <v>23.370319001386964</v>
      </c>
      <c r="L28" s="6">
        <v>91</v>
      </c>
      <c r="M28" s="8">
        <f>L28*100/P28</f>
        <v>3.1553398058252426</v>
      </c>
      <c r="N28" s="2">
        <v>48</v>
      </c>
      <c r="O28" s="8">
        <f>N28*100/P28</f>
        <v>1.6643550624133148</v>
      </c>
      <c r="P28" s="14">
        <f>SUM(B28+D28+F28+H28+J28+L28+N28)</f>
        <v>2884</v>
      </c>
      <c r="Q28" s="47">
        <f t="shared" si="38"/>
        <v>1176</v>
      </c>
      <c r="R28" s="48">
        <f t="shared" si="38"/>
        <v>40.77669902912622</v>
      </c>
      <c r="S28" s="2"/>
      <c r="T28">
        <v>22</v>
      </c>
      <c r="U28" s="2"/>
      <c r="V28" s="2">
        <v>7</v>
      </c>
      <c r="W28" s="2">
        <v>5</v>
      </c>
      <c r="X28" s="38">
        <f>SUM(S28:W28)</f>
        <v>34</v>
      </c>
      <c r="Y28" s="60">
        <v>362</v>
      </c>
      <c r="Z28" s="3">
        <f>(Y28*100)/AM28</f>
        <v>15.596725549332184</v>
      </c>
      <c r="AA28" s="2">
        <v>74</v>
      </c>
      <c r="AB28" s="3">
        <f>(AA28*100)/AM28</f>
        <v>3.188280913399397</v>
      </c>
      <c r="AC28" s="2">
        <v>337</v>
      </c>
      <c r="AD28" s="3">
        <f>(AC28*100)/AM28</f>
        <v>14.519603619129686</v>
      </c>
      <c r="AE28" s="2">
        <v>435</v>
      </c>
      <c r="AF28" s="3">
        <f>(AE28*100)/AM28</f>
        <v>18.74192158552348</v>
      </c>
      <c r="AG28" s="2">
        <v>300</v>
      </c>
      <c r="AH28" s="3">
        <f>(AG28*100)/AM28</f>
        <v>12.925463162429986</v>
      </c>
      <c r="AI28" s="2">
        <v>530</v>
      </c>
      <c r="AJ28" s="3">
        <f>(AI28*100)/AM28</f>
        <v>22.834984920292978</v>
      </c>
      <c r="AK28" s="2">
        <v>283</v>
      </c>
      <c r="AL28" s="3">
        <f>(AK28*100)/AM28</f>
        <v>12.193020249892287</v>
      </c>
      <c r="AM28" s="41">
        <f>AK28+AI28+AG28+AE28+AC28+AA28+Y28</f>
        <v>2321</v>
      </c>
      <c r="AN28">
        <v>558</v>
      </c>
      <c r="AO28">
        <v>4</v>
      </c>
      <c r="AP28">
        <v>1</v>
      </c>
      <c r="AQ28" s="64">
        <f>SUM(AN28:AP28)</f>
        <v>563</v>
      </c>
      <c r="AS28" s="2"/>
      <c r="AT28" s="2"/>
      <c r="AU28" s="30"/>
    </row>
    <row r="29" spans="1:43" s="21" customFormat="1" ht="12.75">
      <c r="A29" s="15" t="s">
        <v>58</v>
      </c>
      <c r="B29" s="16">
        <f>SUM(B26:B28)</f>
        <v>318</v>
      </c>
      <c r="C29" s="17">
        <f>B29*100/P29</f>
        <v>3.9133645089835096</v>
      </c>
      <c r="D29" s="16">
        <f>SUM(D26:D28)</f>
        <v>65</v>
      </c>
      <c r="E29" s="17">
        <f>D29*100/P29</f>
        <v>0.7999015505783903</v>
      </c>
      <c r="F29" s="18">
        <f>SUM(F26:F28)</f>
        <v>5291</v>
      </c>
      <c r="G29" s="19">
        <f>F29*100/P29</f>
        <v>65.11198621708097</v>
      </c>
      <c r="H29" s="16">
        <f>SUM(H26:H28)</f>
        <v>231</v>
      </c>
      <c r="I29" s="17">
        <f>H29*100/P29</f>
        <v>2.8427270489785874</v>
      </c>
      <c r="J29" s="16">
        <f>SUM(J26:J28)</f>
        <v>1859</v>
      </c>
      <c r="K29" s="17">
        <f>J29*100/P29</f>
        <v>22.877184346541963</v>
      </c>
      <c r="L29" s="16">
        <f>SUM(L26:L28)</f>
        <v>225</v>
      </c>
      <c r="M29" s="17">
        <f>L29*100/P29</f>
        <v>2.768889982771351</v>
      </c>
      <c r="N29" s="16">
        <f>SUM(N26:N28)</f>
        <v>137</v>
      </c>
      <c r="O29" s="17">
        <f>N29*100/P29</f>
        <v>1.6859463450652228</v>
      </c>
      <c r="P29" s="24">
        <f>SUM(P26:P28)</f>
        <v>8126</v>
      </c>
      <c r="Q29" s="49">
        <f t="shared" si="38"/>
        <v>3432</v>
      </c>
      <c r="R29" s="101">
        <f t="shared" si="38"/>
        <v>42.234801870539</v>
      </c>
      <c r="S29" s="16">
        <v>0</v>
      </c>
      <c r="T29" s="16">
        <f>SUM(T26:T28)</f>
        <v>63</v>
      </c>
      <c r="U29" s="16">
        <v>0</v>
      </c>
      <c r="V29" s="16">
        <f>SUM(V26:V28)</f>
        <v>20</v>
      </c>
      <c r="W29" s="16">
        <f>SUM(W26:W28)</f>
        <v>18</v>
      </c>
      <c r="X29" s="40">
        <f>SUM(X26:X28)</f>
        <v>101</v>
      </c>
      <c r="Y29" s="16">
        <f>SUM(Y26:Y28)</f>
        <v>972</v>
      </c>
      <c r="Z29" s="3">
        <f>(Y29*100)/AM29</f>
        <v>15.637065637065637</v>
      </c>
      <c r="AA29" s="16">
        <f>SUM(AA26:AA28)</f>
        <v>219</v>
      </c>
      <c r="AB29" s="3">
        <f>(AA29*100)/AM29</f>
        <v>3.523166023166023</v>
      </c>
      <c r="AC29" s="16">
        <f>SUM(AC26:AC28)</f>
        <v>948</v>
      </c>
      <c r="AD29" s="3">
        <f>(AC29*100)/AM29</f>
        <v>15.250965250965251</v>
      </c>
      <c r="AE29" s="16">
        <f>SUM(AE26:AE28)</f>
        <v>1145</v>
      </c>
      <c r="AF29" s="3">
        <f>(AE29*100)/AM29</f>
        <v>18.42020592020592</v>
      </c>
      <c r="AG29" s="16">
        <f>SUM(AG26:AG28)</f>
        <v>778</v>
      </c>
      <c r="AH29" s="3">
        <f>(AG29*100)/AM29</f>
        <v>12.516087516087516</v>
      </c>
      <c r="AI29" s="16">
        <f>SUM(AI26:AI28)</f>
        <v>1436</v>
      </c>
      <c r="AJ29" s="3">
        <f>(AI29*100)/AM29</f>
        <v>23.1016731016731</v>
      </c>
      <c r="AK29" s="16">
        <f>SUM(AK26:AK28)</f>
        <v>718</v>
      </c>
      <c r="AL29" s="3">
        <f>(AK29*100)/AM29</f>
        <v>11.55083655083655</v>
      </c>
      <c r="AM29" s="62">
        <f>SUM(AM26:AM28)</f>
        <v>6216</v>
      </c>
      <c r="AN29" s="16">
        <f>SUM(AN26:AN28)</f>
        <v>1898</v>
      </c>
      <c r="AO29" s="16">
        <f>SUM(AO26:AO28)</f>
        <v>10</v>
      </c>
      <c r="AP29" s="16">
        <f>SUM(AP26:AP28)</f>
        <v>2</v>
      </c>
      <c r="AQ29" s="40">
        <f>SUM(AQ26:AQ28)</f>
        <v>1910</v>
      </c>
    </row>
    <row r="30" spans="1:43" ht="12.75">
      <c r="A30" s="15" t="s">
        <v>28</v>
      </c>
      <c r="P30" s="37"/>
      <c r="Q30" s="50"/>
      <c r="R30" s="51"/>
      <c r="X30" s="44"/>
      <c r="AM30" s="43"/>
      <c r="AQ30" s="64"/>
    </row>
    <row r="31" spans="1:43" ht="12.75">
      <c r="A31" s="9"/>
      <c r="P31" s="37"/>
      <c r="Q31" s="50"/>
      <c r="R31" s="51"/>
      <c r="X31" s="44"/>
      <c r="AM31" s="43"/>
      <c r="AQ31" s="64"/>
    </row>
    <row r="32" spans="1:43" ht="12.75">
      <c r="A32" s="1" t="s">
        <v>29</v>
      </c>
      <c r="B32" s="2">
        <v>573</v>
      </c>
      <c r="C32" s="8">
        <f>B32*100/P32</f>
        <v>2.837335974251052</v>
      </c>
      <c r="D32" s="2">
        <v>175</v>
      </c>
      <c r="E32" s="8">
        <f>D32*100/P32</f>
        <v>0.8665511265164645</v>
      </c>
      <c r="F32" s="4">
        <v>10397</v>
      </c>
      <c r="G32" s="5">
        <f>F32*100/P32</f>
        <v>51.483040356523894</v>
      </c>
      <c r="H32" s="2">
        <v>582</v>
      </c>
      <c r="I32" s="8">
        <f>H32*100/P32</f>
        <v>2.8819014607576134</v>
      </c>
      <c r="J32" s="2">
        <v>7260</v>
      </c>
      <c r="K32" s="8">
        <f>J32*100/P32</f>
        <v>35.9494924486259</v>
      </c>
      <c r="L32" s="6">
        <v>782</v>
      </c>
      <c r="M32" s="8">
        <f>L32*100/P32</f>
        <v>3.8722456053478584</v>
      </c>
      <c r="N32" s="2">
        <v>426</v>
      </c>
      <c r="O32" s="8">
        <f>N32*100/P32</f>
        <v>2.109433027977222</v>
      </c>
      <c r="P32" s="14">
        <f>SUM(B32+D32+F32+H32+J32+L32+N32)</f>
        <v>20195</v>
      </c>
      <c r="Q32" s="47">
        <f>F32-J32</f>
        <v>3137</v>
      </c>
      <c r="R32" s="48">
        <f>G32-K32</f>
        <v>15.533547907897997</v>
      </c>
      <c r="S32" s="2">
        <v>0</v>
      </c>
      <c r="T32">
        <v>93</v>
      </c>
      <c r="U32" s="2">
        <v>3</v>
      </c>
      <c r="V32" s="2">
        <v>59</v>
      </c>
      <c r="W32" s="2">
        <v>40</v>
      </c>
      <c r="X32" s="38">
        <f>SUM(S32:W32)</f>
        <v>195</v>
      </c>
      <c r="Y32" s="60">
        <v>1883</v>
      </c>
      <c r="Z32" s="3">
        <f>(Y32*100)/AM32</f>
        <v>10.698255780921539</v>
      </c>
      <c r="AA32" s="2">
        <v>471</v>
      </c>
      <c r="AB32" s="3">
        <f>(AA32*100)/AM32</f>
        <v>2.67598431907278</v>
      </c>
      <c r="AC32" s="2">
        <v>3522</v>
      </c>
      <c r="AD32" s="3">
        <f>(AC32*100)/AM32</f>
        <v>20.010226691665245</v>
      </c>
      <c r="AE32" s="2">
        <v>2664</v>
      </c>
      <c r="AF32" s="3">
        <f>(AE32*100)/AM32</f>
        <v>15.135503664564514</v>
      </c>
      <c r="AG32" s="2">
        <v>3396</v>
      </c>
      <c r="AH32" s="3">
        <f>(AG32*100)/AM32</f>
        <v>19.294358275098006</v>
      </c>
      <c r="AI32" s="2">
        <v>3888</v>
      </c>
      <c r="AJ32" s="3">
        <f>(AI32*100)/AM32</f>
        <v>22.089653996931993</v>
      </c>
      <c r="AK32" s="2">
        <v>1777</v>
      </c>
      <c r="AL32" s="3">
        <f>(AK32*100)/AM32</f>
        <v>10.096017271745923</v>
      </c>
      <c r="AM32" s="41">
        <f>AK32+AI32+AG32+AE32+AC32+AA32+Y32</f>
        <v>17601</v>
      </c>
      <c r="AN32" s="2">
        <v>2565</v>
      </c>
      <c r="AO32" s="2">
        <v>29</v>
      </c>
      <c r="AP32" s="2"/>
      <c r="AQ32" s="99">
        <f>SUM(AN32:AP32)</f>
        <v>2594</v>
      </c>
    </row>
    <row r="33" spans="1:43" ht="12.75">
      <c r="A33" s="11"/>
      <c r="Q33" s="50"/>
      <c r="R33" s="51"/>
      <c r="X33" s="44"/>
      <c r="AM33" s="43"/>
      <c r="AQ33" s="64"/>
    </row>
    <row r="34" spans="1:43" ht="12.75">
      <c r="A34" s="12" t="s">
        <v>30</v>
      </c>
      <c r="B34" s="2">
        <f>SUM(B32+B29+B24+B13)</f>
        <v>2567</v>
      </c>
      <c r="C34" s="8">
        <f>B34*100/P34</f>
        <v>3.5959935560692022</v>
      </c>
      <c r="D34" s="2">
        <f>SUM(D32+D29+D24+D13)</f>
        <v>706</v>
      </c>
      <c r="E34" s="8">
        <f>D34*100/P34</f>
        <v>0.989003292008125</v>
      </c>
      <c r="F34" s="4">
        <f>SUM(F32+F29+F24+F13)</f>
        <v>34922</v>
      </c>
      <c r="G34" s="5">
        <f>F34*100/P34</f>
        <v>48.92064159137074</v>
      </c>
      <c r="H34" s="2">
        <f>SUM(H32+H29+H24+H13)</f>
        <v>2013</v>
      </c>
      <c r="I34" s="8">
        <f>H34*100/P34</f>
        <v>2.8199201512922882</v>
      </c>
      <c r="J34" s="2">
        <f>SUM(J32+J29+J24+J13)</f>
        <v>27454</v>
      </c>
      <c r="K34" s="8">
        <f>J34*100/P34</f>
        <v>38.459060026616235</v>
      </c>
      <c r="L34" s="6">
        <f>SUM(L32+L29+L24+L13)</f>
        <v>2366</v>
      </c>
      <c r="M34" s="8">
        <f>L34*100/P34</f>
        <v>3.3144217972963506</v>
      </c>
      <c r="N34" s="2">
        <f>SUM(N32+N29+N24+N13)</f>
        <v>1357</v>
      </c>
      <c r="O34" s="8">
        <f>N34*100/P34</f>
        <v>1.9009595853470618</v>
      </c>
      <c r="P34" s="14">
        <f>SUM(B34+D34+F34+H34+J34+L34+N34)</f>
        <v>71385</v>
      </c>
      <c r="Q34" s="47">
        <f>F34-J34</f>
        <v>7468</v>
      </c>
      <c r="R34" s="48">
        <f>G34-K34</f>
        <v>10.461581564754503</v>
      </c>
      <c r="S34" s="2">
        <v>0</v>
      </c>
      <c r="T34" s="2">
        <f aca="true" t="shared" si="39" ref="T34:Y34">SUM(T32+T29+T24+T13)</f>
        <v>792</v>
      </c>
      <c r="U34" s="2">
        <f t="shared" si="39"/>
        <v>4</v>
      </c>
      <c r="V34" s="2">
        <f t="shared" si="39"/>
        <v>292</v>
      </c>
      <c r="W34" s="2">
        <f t="shared" si="39"/>
        <v>335</v>
      </c>
      <c r="X34" s="58">
        <f t="shared" si="39"/>
        <v>1423</v>
      </c>
      <c r="Y34" s="60">
        <f t="shared" si="39"/>
        <v>7241</v>
      </c>
      <c r="Z34" s="3">
        <f>(Y34*100)/AM34</f>
        <v>12.580790881923692</v>
      </c>
      <c r="AA34" s="60">
        <f>SUM(AA32+AA29+AA24+AA13)</f>
        <v>1880</v>
      </c>
      <c r="AB34" s="3">
        <f>(AA34*100)/AM34</f>
        <v>3.2663840433664606</v>
      </c>
      <c r="AC34" s="60">
        <f>SUM(AC32+AC29+AC24+AC13)</f>
        <v>10640</v>
      </c>
      <c r="AD34" s="3">
        <f>(AC34*100)/AM34</f>
        <v>18.486343734797416</v>
      </c>
      <c r="AE34" s="60">
        <f>SUM(AE32+AE29+AE24+AE13)</f>
        <v>9337</v>
      </c>
      <c r="AF34" s="3">
        <f>(AE34*100)/AM34</f>
        <v>16.22246160261311</v>
      </c>
      <c r="AG34" s="60">
        <f>SUM(AG32+AG29+AG24+AG13)</f>
        <v>11494</v>
      </c>
      <c r="AH34" s="3">
        <f>(AG34*100)/AM34</f>
        <v>19.97011606087984</v>
      </c>
      <c r="AI34" s="60">
        <f>SUM(AI32+AI29+AI24+AI13)</f>
        <v>11573</v>
      </c>
      <c r="AJ34" s="3">
        <f>(AI34*100)/AM34</f>
        <v>20.107373688234066</v>
      </c>
      <c r="AK34" s="60">
        <f>SUM(AK32+AK29+AK24+AK13)</f>
        <v>5391</v>
      </c>
      <c r="AL34" s="3">
        <f>(AK34*100)/AM34</f>
        <v>9.36652998818542</v>
      </c>
      <c r="AM34" s="41">
        <f>SUM(AM32+AM29+AM24+AM13)</f>
        <v>57556</v>
      </c>
      <c r="AN34" s="60">
        <f>AN32+AN29+AN24+AN13</f>
        <v>13679</v>
      </c>
      <c r="AO34" s="60">
        <f>AO32+AO29+AO24+AO13</f>
        <v>145</v>
      </c>
      <c r="AP34" s="60">
        <f>AP32+AP29+AP24+AP13</f>
        <v>5</v>
      </c>
      <c r="AQ34" s="58">
        <f>AQ32+AQ29+AQ24+AQ13</f>
        <v>13829</v>
      </c>
    </row>
    <row r="35" spans="1:43" ht="12.75">
      <c r="A35" s="76"/>
      <c r="B35" s="76"/>
      <c r="C35" s="76"/>
      <c r="D35" s="76"/>
      <c r="E35" s="76"/>
      <c r="F35" s="76"/>
      <c r="G35" s="76"/>
      <c r="H35" s="76"/>
      <c r="I35" s="76"/>
      <c r="J35" s="76"/>
      <c r="K35" s="76"/>
      <c r="L35" s="76"/>
      <c r="M35" s="76"/>
      <c r="N35" s="76"/>
      <c r="O35" s="76"/>
      <c r="P35" s="76"/>
      <c r="Q35" s="78"/>
      <c r="R35" s="77"/>
      <c r="S35" s="76"/>
      <c r="T35" s="76"/>
      <c r="U35" s="76"/>
      <c r="V35" s="76"/>
      <c r="W35" s="76"/>
      <c r="X35" s="80"/>
      <c r="Y35" s="76"/>
      <c r="Z35" s="76"/>
      <c r="AA35" s="76"/>
      <c r="AB35" s="76"/>
      <c r="AC35" s="76"/>
      <c r="AD35" s="76"/>
      <c r="AE35" s="76"/>
      <c r="AF35" s="76"/>
      <c r="AG35" s="76"/>
      <c r="AH35" s="76"/>
      <c r="AI35" s="76"/>
      <c r="AJ35" s="76"/>
      <c r="AK35" s="76"/>
      <c r="AL35" s="76"/>
      <c r="AM35" s="79"/>
      <c r="AN35" s="76"/>
      <c r="AO35" s="76"/>
      <c r="AP35" s="76"/>
      <c r="AQ35" s="81"/>
    </row>
    <row r="36" spans="17:43" ht="12.75">
      <c r="Q36" s="50"/>
      <c r="R36" s="51"/>
      <c r="X36" s="44"/>
      <c r="AM36" s="43"/>
      <c r="AQ36" s="64"/>
    </row>
    <row r="37" spans="1:45" ht="12.75">
      <c r="A37" s="1" t="s">
        <v>31</v>
      </c>
      <c r="B37" s="6">
        <v>2585</v>
      </c>
      <c r="C37" s="8">
        <f>B37*100/P37</f>
        <v>3.5025676463016406</v>
      </c>
      <c r="D37" s="6">
        <v>699</v>
      </c>
      <c r="E37" s="8">
        <f>D37*100/P37</f>
        <v>0.947115970895492</v>
      </c>
      <c r="F37" s="6">
        <v>23855</v>
      </c>
      <c r="G37" s="8">
        <f>F37*100/P37</f>
        <v>32.32253431432326</v>
      </c>
      <c r="H37" s="6">
        <v>2717</v>
      </c>
      <c r="I37" s="8">
        <f>H37*100/P37</f>
        <v>3.6814221644106606</v>
      </c>
      <c r="J37" s="4">
        <v>39629</v>
      </c>
      <c r="K37" s="5">
        <f>J37*100/P37</f>
        <v>53.69564922835115</v>
      </c>
      <c r="L37" s="6">
        <v>3444</v>
      </c>
      <c r="M37" s="8">
        <f>L37*100/P37</f>
        <v>4.666476972480793</v>
      </c>
      <c r="N37" s="6">
        <v>874</v>
      </c>
      <c r="O37" s="8">
        <f>N37*100/P37</f>
        <v>1.1842337032369958</v>
      </c>
      <c r="P37" s="14">
        <f>SUM(B37+D37+F37+H37+J37+L37+N37)</f>
        <v>73803</v>
      </c>
      <c r="Q37" s="47">
        <f>J37-F37</f>
        <v>15774</v>
      </c>
      <c r="R37" s="48">
        <f>K37-G37</f>
        <v>21.373114914027887</v>
      </c>
      <c r="S37" s="6">
        <v>0</v>
      </c>
      <c r="T37" s="98">
        <v>1072</v>
      </c>
      <c r="U37" s="6">
        <v>4</v>
      </c>
      <c r="V37" s="6">
        <v>430</v>
      </c>
      <c r="W37" s="6">
        <v>567</v>
      </c>
      <c r="X37" s="38">
        <f>SUM(S37:W37)</f>
        <v>2073</v>
      </c>
      <c r="Y37" s="61">
        <v>6450</v>
      </c>
      <c r="Z37" s="3">
        <f>(Y37*100)/AM37</f>
        <v>10.889200276872689</v>
      </c>
      <c r="AA37" s="6">
        <v>1487</v>
      </c>
      <c r="AB37" s="3">
        <f>(AA37*100)/AM37</f>
        <v>2.510424932048014</v>
      </c>
      <c r="AC37" s="6">
        <v>9826</v>
      </c>
      <c r="AD37" s="3">
        <f>(AC37*100)/AM37</f>
        <v>16.588725879155202</v>
      </c>
      <c r="AE37" s="6">
        <v>10498</v>
      </c>
      <c r="AF37" s="3">
        <f>(AE37*100)/AM37</f>
        <v>17.72322860567589</v>
      </c>
      <c r="AG37" s="6">
        <v>15467</v>
      </c>
      <c r="AH37" s="3">
        <f>(AG37*100)/AM37</f>
        <v>26.112133439130215</v>
      </c>
      <c r="AI37" s="6">
        <v>11981</v>
      </c>
      <c r="AJ37" s="3">
        <f>(AI37*100)/AM37</f>
        <v>20.226900545304137</v>
      </c>
      <c r="AK37" s="6">
        <v>3524</v>
      </c>
      <c r="AL37" s="3">
        <f>(AK37*100)/AM37</f>
        <v>5.949386321813853</v>
      </c>
      <c r="AM37" s="41">
        <f>AK37+AI37+AG37+AE37+AC37+AA37+Y37</f>
        <v>59233</v>
      </c>
      <c r="AN37" s="6">
        <v>14359</v>
      </c>
      <c r="AO37" s="6">
        <v>196</v>
      </c>
      <c r="AP37" s="6">
        <v>15</v>
      </c>
      <c r="AQ37" s="99">
        <f>SUM(AN37:AP37)</f>
        <v>14570</v>
      </c>
      <c r="AS37" s="2"/>
    </row>
    <row r="38" spans="1:43" ht="12.75">
      <c r="A38" s="76"/>
      <c r="B38" s="76"/>
      <c r="C38" s="76"/>
      <c r="D38" s="76"/>
      <c r="E38" s="76"/>
      <c r="F38" s="76"/>
      <c r="G38" s="76"/>
      <c r="H38" s="76"/>
      <c r="I38" s="76"/>
      <c r="J38" s="76"/>
      <c r="K38" s="76"/>
      <c r="L38" s="76"/>
      <c r="M38" s="76"/>
      <c r="N38" s="76"/>
      <c r="O38" s="76"/>
      <c r="P38" s="76"/>
      <c r="Q38" s="78"/>
      <c r="R38" s="77"/>
      <c r="S38" s="76"/>
      <c r="T38" s="76"/>
      <c r="U38" s="76"/>
      <c r="V38" s="76"/>
      <c r="W38" s="76"/>
      <c r="X38" s="82"/>
      <c r="Y38" s="76"/>
      <c r="Z38" s="76"/>
      <c r="AA38" s="76"/>
      <c r="AB38" s="76"/>
      <c r="AC38" s="76"/>
      <c r="AD38" s="76"/>
      <c r="AE38" s="76"/>
      <c r="AF38" s="76"/>
      <c r="AG38" s="76"/>
      <c r="AH38" s="76"/>
      <c r="AI38" s="76"/>
      <c r="AJ38" s="76"/>
      <c r="AK38" s="76"/>
      <c r="AL38" s="76"/>
      <c r="AM38" s="79"/>
      <c r="AN38" s="76"/>
      <c r="AO38" s="76"/>
      <c r="AP38" s="76"/>
      <c r="AQ38" s="81"/>
    </row>
    <row r="39" spans="17:43" ht="12.75">
      <c r="Q39" s="50"/>
      <c r="R39" s="51"/>
      <c r="X39" s="42"/>
      <c r="AM39" s="43"/>
      <c r="AQ39" s="64"/>
    </row>
    <row r="40" spans="1:43" ht="12.75">
      <c r="A40" s="67" t="s">
        <v>32</v>
      </c>
      <c r="B40" s="60">
        <f>B34+B37</f>
        <v>5152</v>
      </c>
      <c r="C40" s="92">
        <f>B40*100/P40</f>
        <v>3.5485026310714383</v>
      </c>
      <c r="D40" s="60">
        <f>D34+D37</f>
        <v>1405</v>
      </c>
      <c r="E40" s="92">
        <f>D40*100/P40</f>
        <v>0.9677108300961512</v>
      </c>
      <c r="F40" s="60">
        <f>F34+F37</f>
        <v>58777</v>
      </c>
      <c r="G40" s="92">
        <f>F40*100/P40</f>
        <v>40.48337328153842</v>
      </c>
      <c r="H40" s="60">
        <f>H34+H37</f>
        <v>4730</v>
      </c>
      <c r="I40" s="92">
        <f>H40*100/P40</f>
        <v>3.257845000964267</v>
      </c>
      <c r="J40" s="73">
        <f>J34+J37</f>
        <v>67083</v>
      </c>
      <c r="K40" s="93">
        <f>J40*100/P40</f>
        <v>46.20423175469047</v>
      </c>
      <c r="L40" s="60">
        <f>L34+L37</f>
        <v>5810</v>
      </c>
      <c r="M40" s="92">
        <f>L40*100/P40</f>
        <v>4.001708130148497</v>
      </c>
      <c r="N40" s="61">
        <f>N34+N37</f>
        <v>2231</v>
      </c>
      <c r="O40" s="92">
        <f>N40*100/P40</f>
        <v>1.5366283714907567</v>
      </c>
      <c r="P40" s="14">
        <f>SUM(B40+D40+F40+H40+J40+L40+N40)</f>
        <v>145188</v>
      </c>
      <c r="Q40" s="47">
        <f>J40-F40</f>
        <v>8306</v>
      </c>
      <c r="R40" s="48">
        <f>K40-G40</f>
        <v>5.720858473152049</v>
      </c>
      <c r="S40" s="60">
        <v>0</v>
      </c>
      <c r="T40" s="60">
        <f aca="true" t="shared" si="40" ref="T40:Y40">SUM(T34+T37)</f>
        <v>1864</v>
      </c>
      <c r="U40" s="60">
        <f t="shared" si="40"/>
        <v>8</v>
      </c>
      <c r="V40" s="60">
        <f t="shared" si="40"/>
        <v>722</v>
      </c>
      <c r="W40" s="60">
        <f t="shared" si="40"/>
        <v>902</v>
      </c>
      <c r="X40" s="58">
        <f t="shared" si="40"/>
        <v>3496</v>
      </c>
      <c r="Y40" s="60">
        <f t="shared" si="40"/>
        <v>13691</v>
      </c>
      <c r="Z40" s="92">
        <f>(Y40*100)/AM40</f>
        <v>11.722850610930823</v>
      </c>
      <c r="AA40" s="60">
        <f>SUM(AA34+AA37)</f>
        <v>3367</v>
      </c>
      <c r="AB40" s="92">
        <f>(AA40*100)/AM40</f>
        <v>2.88297699269623</v>
      </c>
      <c r="AC40" s="60">
        <f>SUM(AC34+AC37)</f>
        <v>20466</v>
      </c>
      <c r="AD40" s="92">
        <f>(AC40*100)/AM40</f>
        <v>17.523910642269392</v>
      </c>
      <c r="AE40" s="60">
        <f>SUM(AE34+AE37)</f>
        <v>19835</v>
      </c>
      <c r="AF40" s="92">
        <f>(AE40*100)/AM40</f>
        <v>16.98362003270856</v>
      </c>
      <c r="AG40" s="60">
        <f>SUM(AG34+AG37)</f>
        <v>26961</v>
      </c>
      <c r="AH40" s="92">
        <f>(AG40*100)/AM40</f>
        <v>23.085222067146734</v>
      </c>
      <c r="AI40" s="60">
        <f>SUM(AI34+AI37)</f>
        <v>23554</v>
      </c>
      <c r="AJ40" s="92">
        <f>(AI40*100)/AM40</f>
        <v>20.167995273527474</v>
      </c>
      <c r="AK40" s="60">
        <f>SUM(AK34+AK37)</f>
        <v>8915</v>
      </c>
      <c r="AL40" s="92">
        <f>(AK40*100)/AM40</f>
        <v>7.633424380720787</v>
      </c>
      <c r="AM40" s="41">
        <f>SUM(AM34+AM37)</f>
        <v>116789</v>
      </c>
      <c r="AN40" s="60">
        <f>SUM(AN34+AN37)</f>
        <v>28038</v>
      </c>
      <c r="AO40" s="60">
        <f>SUM(AO34+AO37)</f>
        <v>341</v>
      </c>
      <c r="AP40" s="60">
        <f>SUM(AP34+AP37)</f>
        <v>20</v>
      </c>
      <c r="AQ40" s="58">
        <f>SUM(AQ34+AQ37)</f>
        <v>28399</v>
      </c>
    </row>
    <row r="41" spans="1:43" ht="12.75">
      <c r="A41" s="76"/>
      <c r="B41" s="76"/>
      <c r="C41" s="76"/>
      <c r="D41" s="76"/>
      <c r="E41" s="76"/>
      <c r="F41" s="76"/>
      <c r="G41" s="76"/>
      <c r="H41" s="76"/>
      <c r="I41" s="76"/>
      <c r="J41" s="76"/>
      <c r="K41" s="76"/>
      <c r="L41" s="76"/>
      <c r="M41" s="76"/>
      <c r="N41" s="76"/>
      <c r="O41" s="76"/>
      <c r="P41" s="76"/>
      <c r="Q41" s="78"/>
      <c r="R41" s="77"/>
      <c r="S41" s="76"/>
      <c r="T41" s="76"/>
      <c r="U41" s="76"/>
      <c r="V41" s="76"/>
      <c r="W41" s="76"/>
      <c r="X41" s="76"/>
      <c r="Y41" s="96"/>
      <c r="Z41" s="76"/>
      <c r="AA41" s="76"/>
      <c r="AB41" s="76"/>
      <c r="AC41" s="76"/>
      <c r="AD41" s="76"/>
      <c r="AE41" s="76"/>
      <c r="AF41" s="76"/>
      <c r="AG41" s="76"/>
      <c r="AH41" s="76"/>
      <c r="AI41" s="76"/>
      <c r="AJ41" s="76"/>
      <c r="AK41" s="76"/>
      <c r="AL41" s="76"/>
      <c r="AM41" s="76"/>
      <c r="AN41" s="96"/>
      <c r="AO41" s="76"/>
      <c r="AP41" s="76"/>
      <c r="AQ41" s="94"/>
    </row>
  </sheetData>
  <sheetProtection/>
  <mergeCells count="4">
    <mergeCell ref="AN1:AQ1"/>
    <mergeCell ref="B1:P1"/>
    <mergeCell ref="S1:X1"/>
    <mergeCell ref="Y1:AM1"/>
  </mergeCells>
  <printOptions/>
  <pageMargins left="0.75" right="0.75" top="1" bottom="1" header="0.5" footer="0.5"/>
  <pageSetup orientation="portrait" paperSize="9" r:id="rId1"/>
  <ignoredErrors>
    <ignoredError sqref="AD34 AL34 AB34 Z34 AL29 J13 AN34 Q11:R11 C24:E24 C13:E13 F13:G13 F24:G24 H24:I24 H13:I13 Q20:R20 J24:K24 L24:M24 K13:M13 N24:O24 AJ29 AH29 AL40 AJ40 M29 K29 I29 G29 E29 C29 Q9:R9 Z24 AB24 AH40 AF40 AD40 O34 M34 K34 I34 G34 E34 C34 AB40 Z40 O40 M40 K40 I40 G40 E40 C40 AJ34 Z13 AB13 AD13 AF13 AH13 AJ13 AL13 AF29 AD29 AB29 Z29 AH34 AF34 AL24 AJ24 AH24 AF24 AD24 Q6:R6 Q8:R8 Q10:R10 Q12:R12 N13:O13 Q7:R7 O29" formula="1"/>
    <ignoredError sqref="AQ4:AQ12 AQ15:AQ23 AQ26:AQ28" formulaRange="1"/>
  </ignoredErrors>
</worksheet>
</file>

<file path=xl/worksheets/sheet3.xml><?xml version="1.0" encoding="utf-8"?>
<worksheet xmlns="http://schemas.openxmlformats.org/spreadsheetml/2006/main" xmlns:r="http://schemas.openxmlformats.org/officeDocument/2006/relationships">
  <dimension ref="A1:T41"/>
  <sheetViews>
    <sheetView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0" customWidth="1"/>
    <col min="2" max="2" width="11.140625" style="0"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0.140625" style="0" customWidth="1"/>
    <col min="13" max="14" width="10.140625" style="7" customWidth="1"/>
    <col min="15" max="20" width="12.7109375" style="0" customWidth="1"/>
  </cols>
  <sheetData>
    <row r="1" spans="1:20" ht="12.75">
      <c r="A1" s="42"/>
      <c r="B1" s="108"/>
      <c r="C1" s="109"/>
      <c r="D1" s="109"/>
      <c r="E1" s="109"/>
      <c r="F1" s="109"/>
      <c r="G1" s="109"/>
      <c r="H1" s="109"/>
      <c r="I1" s="109"/>
      <c r="J1" s="109"/>
      <c r="K1" s="109"/>
      <c r="L1" s="110"/>
      <c r="M1" s="59"/>
      <c r="N1" s="59"/>
      <c r="O1" s="111" t="s">
        <v>0</v>
      </c>
      <c r="P1" s="112"/>
      <c r="Q1" s="112"/>
      <c r="R1" s="112"/>
      <c r="S1" s="112"/>
      <c r="T1" s="113"/>
    </row>
    <row r="2" spans="1:20" ht="76.5">
      <c r="A2" s="85"/>
      <c r="B2" s="26" t="s">
        <v>33</v>
      </c>
      <c r="C2" s="27" t="s">
        <v>1</v>
      </c>
      <c r="D2" s="27" t="s">
        <v>77</v>
      </c>
      <c r="E2" s="27" t="s">
        <v>1</v>
      </c>
      <c r="F2" s="32" t="s">
        <v>78</v>
      </c>
      <c r="G2" s="27" t="s">
        <v>1</v>
      </c>
      <c r="H2" s="27" t="s">
        <v>79</v>
      </c>
      <c r="I2" s="27" t="s">
        <v>1</v>
      </c>
      <c r="J2" s="27" t="s">
        <v>34</v>
      </c>
      <c r="K2" s="27" t="s">
        <v>1</v>
      </c>
      <c r="L2" s="28" t="s">
        <v>2</v>
      </c>
      <c r="M2" s="27" t="s">
        <v>3</v>
      </c>
      <c r="N2" s="27" t="s">
        <v>4</v>
      </c>
      <c r="O2" s="26" t="s">
        <v>38</v>
      </c>
      <c r="P2" s="27" t="s">
        <v>70</v>
      </c>
      <c r="Q2" s="27" t="s">
        <v>39</v>
      </c>
      <c r="R2" s="29" t="s">
        <v>40</v>
      </c>
      <c r="S2" s="29" t="s">
        <v>41</v>
      </c>
      <c r="T2" s="28" t="s">
        <v>5</v>
      </c>
    </row>
    <row r="3" spans="13:20" ht="12.75">
      <c r="M3" s="45"/>
      <c r="N3" s="46"/>
      <c r="T3" s="56"/>
    </row>
    <row r="4" spans="1:20" ht="12.75">
      <c r="A4" s="1" t="s">
        <v>6</v>
      </c>
      <c r="B4" s="2">
        <v>130</v>
      </c>
      <c r="C4" s="3">
        <f aca="true" t="shared" si="0" ref="C4:C12">(B4*100)/L4</f>
        <v>5.096040768326147</v>
      </c>
      <c r="D4" s="2">
        <v>200</v>
      </c>
      <c r="E4" s="3">
        <f aca="true" t="shared" si="1" ref="E4:E12">(D4*100)/L4</f>
        <v>7.840062720501764</v>
      </c>
      <c r="F4" s="6">
        <v>152</v>
      </c>
      <c r="G4" s="8">
        <f aca="true" t="shared" si="2" ref="G4:G12">(F4*100)/L4</f>
        <v>5.958447667581341</v>
      </c>
      <c r="H4" s="4">
        <v>1147</v>
      </c>
      <c r="I4" s="5">
        <f aca="true" t="shared" si="3" ref="I4:I12">(H4*100)/L4</f>
        <v>44.96275970207762</v>
      </c>
      <c r="J4" s="2">
        <v>922</v>
      </c>
      <c r="K4" s="3">
        <f aca="true" t="shared" si="4" ref="K4:K12">(J4*100)/L4</f>
        <v>36.14268914151313</v>
      </c>
      <c r="L4" s="13">
        <f aca="true" t="shared" si="5" ref="L4:L12">J4+H4+F4+D4+B4</f>
        <v>2551</v>
      </c>
      <c r="M4" s="47">
        <f>H4-J4</f>
        <v>225</v>
      </c>
      <c r="N4" s="48">
        <f>I4-K4</f>
        <v>8.820070560564488</v>
      </c>
      <c r="O4" s="2"/>
      <c r="P4">
        <v>7</v>
      </c>
      <c r="Q4" s="2"/>
      <c r="R4" s="2">
        <v>38</v>
      </c>
      <c r="S4" s="2">
        <v>1</v>
      </c>
      <c r="T4" s="38">
        <f aca="true" t="shared" si="6" ref="T4:T12">SUM(O4:S4)</f>
        <v>46</v>
      </c>
    </row>
    <row r="5" spans="1:20" ht="12.75">
      <c r="A5" s="1" t="s">
        <v>7</v>
      </c>
      <c r="B5" s="2">
        <v>136</v>
      </c>
      <c r="C5" s="3">
        <f t="shared" si="0"/>
        <v>5.459654757125652</v>
      </c>
      <c r="D5" s="2">
        <v>157</v>
      </c>
      <c r="E5" s="3">
        <f t="shared" si="1"/>
        <v>6.30268968285829</v>
      </c>
      <c r="F5" s="6">
        <v>116</v>
      </c>
      <c r="G5" s="8">
        <f t="shared" si="2"/>
        <v>4.656764351665998</v>
      </c>
      <c r="H5" s="4">
        <v>1438</v>
      </c>
      <c r="I5" s="5">
        <f t="shared" si="3"/>
        <v>57.72782015254918</v>
      </c>
      <c r="J5" s="2">
        <v>644</v>
      </c>
      <c r="K5" s="3">
        <f t="shared" si="4"/>
        <v>25.853071055800882</v>
      </c>
      <c r="L5" s="13">
        <f t="shared" si="5"/>
        <v>2491</v>
      </c>
      <c r="M5" s="47">
        <f>H5-J5</f>
        <v>794</v>
      </c>
      <c r="N5" s="48">
        <f>I5-K5</f>
        <v>31.874749096748296</v>
      </c>
      <c r="O5" s="2"/>
      <c r="P5">
        <v>9</v>
      </c>
      <c r="Q5" s="2"/>
      <c r="R5" s="2">
        <v>60</v>
      </c>
      <c r="S5" s="2">
        <v>2</v>
      </c>
      <c r="T5" s="38">
        <f t="shared" si="6"/>
        <v>71</v>
      </c>
    </row>
    <row r="6" spans="1:20" ht="12.75">
      <c r="A6" s="1" t="s">
        <v>8</v>
      </c>
      <c r="B6" s="2">
        <v>118</v>
      </c>
      <c r="C6" s="3">
        <f t="shared" si="0"/>
        <v>5.327313769751693</v>
      </c>
      <c r="D6" s="2">
        <v>167</v>
      </c>
      <c r="E6" s="3">
        <f t="shared" si="1"/>
        <v>7.539503386004514</v>
      </c>
      <c r="F6" s="2">
        <v>141</v>
      </c>
      <c r="G6" s="8">
        <f t="shared" si="2"/>
        <v>6.3656884875846504</v>
      </c>
      <c r="H6" s="2">
        <v>516</v>
      </c>
      <c r="I6" s="3">
        <f t="shared" si="3"/>
        <v>23.295711060948083</v>
      </c>
      <c r="J6" s="4">
        <v>1273</v>
      </c>
      <c r="K6" s="5">
        <f t="shared" si="4"/>
        <v>57.47178329571106</v>
      </c>
      <c r="L6" s="13">
        <f t="shared" si="5"/>
        <v>2215</v>
      </c>
      <c r="M6" s="47">
        <f>J6-H6</f>
        <v>757</v>
      </c>
      <c r="N6" s="48">
        <f>K6-I6</f>
        <v>34.176072234762984</v>
      </c>
      <c r="O6" s="2"/>
      <c r="P6">
        <v>10</v>
      </c>
      <c r="Q6" s="2"/>
      <c r="R6" s="2">
        <v>50</v>
      </c>
      <c r="S6" s="2">
        <v>2</v>
      </c>
      <c r="T6" s="38">
        <f t="shared" si="6"/>
        <v>62</v>
      </c>
    </row>
    <row r="7" spans="1:20" ht="12.75">
      <c r="A7" s="1" t="s">
        <v>9</v>
      </c>
      <c r="B7" s="2">
        <v>114</v>
      </c>
      <c r="C7" s="3">
        <f t="shared" si="0"/>
        <v>4.960835509138382</v>
      </c>
      <c r="D7" s="2">
        <v>273</v>
      </c>
      <c r="E7" s="3">
        <f t="shared" si="1"/>
        <v>11.879895561357703</v>
      </c>
      <c r="F7" s="6">
        <v>170</v>
      </c>
      <c r="G7" s="8">
        <f t="shared" si="2"/>
        <v>7.397737162750218</v>
      </c>
      <c r="H7" s="4">
        <v>904</v>
      </c>
      <c r="I7" s="5">
        <f t="shared" si="3"/>
        <v>39.338555265448214</v>
      </c>
      <c r="J7" s="6">
        <v>837</v>
      </c>
      <c r="K7" s="8">
        <f t="shared" si="4"/>
        <v>36.422976501305484</v>
      </c>
      <c r="L7" s="13">
        <f t="shared" si="5"/>
        <v>2298</v>
      </c>
      <c r="M7" s="47">
        <f>H7-J7</f>
        <v>67</v>
      </c>
      <c r="N7" s="48">
        <f>I7-K7</f>
        <v>2.9155787641427295</v>
      </c>
      <c r="O7" s="2"/>
      <c r="P7">
        <v>7</v>
      </c>
      <c r="Q7" s="2"/>
      <c r="R7" s="2">
        <v>25</v>
      </c>
      <c r="S7" s="2">
        <v>2</v>
      </c>
      <c r="T7" s="38">
        <f t="shared" si="6"/>
        <v>34</v>
      </c>
    </row>
    <row r="8" spans="1:20" ht="12.75">
      <c r="A8" s="1" t="s">
        <v>87</v>
      </c>
      <c r="B8" s="2">
        <v>120</v>
      </c>
      <c r="C8" s="3">
        <f t="shared" si="0"/>
        <v>5.023022185014651</v>
      </c>
      <c r="D8" s="2">
        <v>112</v>
      </c>
      <c r="E8" s="3">
        <f t="shared" si="1"/>
        <v>4.688154039347007</v>
      </c>
      <c r="F8" s="2">
        <v>115</v>
      </c>
      <c r="G8" s="8">
        <f t="shared" si="2"/>
        <v>4.813729593972373</v>
      </c>
      <c r="H8" s="2">
        <v>500</v>
      </c>
      <c r="I8" s="3">
        <f t="shared" si="3"/>
        <v>20.92925910422771</v>
      </c>
      <c r="J8" s="4">
        <v>1542</v>
      </c>
      <c r="K8" s="5">
        <f t="shared" si="4"/>
        <v>64.54583507743826</v>
      </c>
      <c r="L8" s="13">
        <f t="shared" si="5"/>
        <v>2389</v>
      </c>
      <c r="M8" s="47">
        <f aca="true" t="shared" si="7" ref="M8:N10">J8-H8</f>
        <v>1042</v>
      </c>
      <c r="N8" s="48">
        <f t="shared" si="7"/>
        <v>43.616575973210544</v>
      </c>
      <c r="O8" s="2"/>
      <c r="P8">
        <v>24</v>
      </c>
      <c r="Q8" s="2">
        <v>1</v>
      </c>
      <c r="R8" s="2">
        <v>44</v>
      </c>
      <c r="S8" s="2">
        <v>2</v>
      </c>
      <c r="T8" s="38">
        <f t="shared" si="6"/>
        <v>71</v>
      </c>
    </row>
    <row r="9" spans="1:20" ht="12.75">
      <c r="A9" s="1" t="s">
        <v>10</v>
      </c>
      <c r="B9" s="2">
        <v>129</v>
      </c>
      <c r="C9" s="3">
        <f t="shared" si="0"/>
        <v>4.869762174405436</v>
      </c>
      <c r="D9" s="2">
        <v>184</v>
      </c>
      <c r="E9" s="3">
        <f t="shared" si="1"/>
        <v>6.946017365043413</v>
      </c>
      <c r="F9" s="2">
        <v>138</v>
      </c>
      <c r="G9" s="8">
        <f t="shared" si="2"/>
        <v>5.209513023782559</v>
      </c>
      <c r="H9" s="2">
        <v>935</v>
      </c>
      <c r="I9" s="3">
        <f t="shared" si="3"/>
        <v>35.2963382408456</v>
      </c>
      <c r="J9" s="4">
        <v>1263</v>
      </c>
      <c r="K9" s="5">
        <f t="shared" si="4"/>
        <v>47.67836919592299</v>
      </c>
      <c r="L9" s="13">
        <f t="shared" si="5"/>
        <v>2649</v>
      </c>
      <c r="M9" s="47">
        <f t="shared" si="7"/>
        <v>328</v>
      </c>
      <c r="N9" s="48">
        <f t="shared" si="7"/>
        <v>12.38203095507739</v>
      </c>
      <c r="O9" s="2"/>
      <c r="P9">
        <v>10</v>
      </c>
      <c r="Q9" s="2"/>
      <c r="R9" s="2">
        <v>44</v>
      </c>
      <c r="S9" s="2">
        <v>1</v>
      </c>
      <c r="T9" s="38">
        <f t="shared" si="6"/>
        <v>55</v>
      </c>
    </row>
    <row r="10" spans="1:20" ht="12.75">
      <c r="A10" s="1" t="s">
        <v>11</v>
      </c>
      <c r="B10" s="2">
        <v>84</v>
      </c>
      <c r="C10" s="3">
        <f t="shared" si="0"/>
        <v>3.4610630407911</v>
      </c>
      <c r="D10" s="2">
        <v>155</v>
      </c>
      <c r="E10" s="3">
        <f t="shared" si="1"/>
        <v>6.386485372888339</v>
      </c>
      <c r="F10" s="2">
        <v>119</v>
      </c>
      <c r="G10" s="8">
        <f t="shared" si="2"/>
        <v>4.903172641120725</v>
      </c>
      <c r="H10" s="2">
        <v>579</v>
      </c>
      <c r="I10" s="3">
        <f t="shared" si="3"/>
        <v>23.856613102595798</v>
      </c>
      <c r="J10" s="4">
        <v>1490</v>
      </c>
      <c r="K10" s="5">
        <f t="shared" si="4"/>
        <v>61.39266584260404</v>
      </c>
      <c r="L10" s="13">
        <f t="shared" si="5"/>
        <v>2427</v>
      </c>
      <c r="M10" s="47">
        <f t="shared" si="7"/>
        <v>911</v>
      </c>
      <c r="N10" s="48">
        <f t="shared" si="7"/>
        <v>37.536052740008245</v>
      </c>
      <c r="O10" s="2"/>
      <c r="P10">
        <v>7</v>
      </c>
      <c r="Q10" s="2"/>
      <c r="R10" s="2">
        <v>54</v>
      </c>
      <c r="S10" s="2"/>
      <c r="T10" s="38">
        <f t="shared" si="6"/>
        <v>61</v>
      </c>
    </row>
    <row r="11" spans="1:20" ht="12.75">
      <c r="A11" s="1" t="s">
        <v>12</v>
      </c>
      <c r="B11" s="2">
        <v>116</v>
      </c>
      <c r="C11" s="3">
        <f t="shared" si="0"/>
        <v>4.934070608251807</v>
      </c>
      <c r="D11" s="2">
        <v>160</v>
      </c>
      <c r="E11" s="3">
        <f t="shared" si="1"/>
        <v>6.805614632071459</v>
      </c>
      <c r="F11" s="6">
        <v>136</v>
      </c>
      <c r="G11" s="8">
        <f t="shared" si="2"/>
        <v>5.78477243726074</v>
      </c>
      <c r="H11" s="4">
        <v>1358</v>
      </c>
      <c r="I11" s="5">
        <f t="shared" si="3"/>
        <v>57.76265418970651</v>
      </c>
      <c r="J11" s="6">
        <v>581</v>
      </c>
      <c r="K11" s="8">
        <f t="shared" si="4"/>
        <v>24.712888132709484</v>
      </c>
      <c r="L11" s="13">
        <f t="shared" si="5"/>
        <v>2351</v>
      </c>
      <c r="M11" s="47">
        <f>H11-J11</f>
        <v>777</v>
      </c>
      <c r="N11" s="48">
        <f>I11-K11</f>
        <v>33.04976605699703</v>
      </c>
      <c r="O11" s="2"/>
      <c r="P11">
        <v>5</v>
      </c>
      <c r="Q11" s="2"/>
      <c r="R11" s="2">
        <v>57</v>
      </c>
      <c r="S11" s="2"/>
      <c r="T11" s="38">
        <f t="shared" si="6"/>
        <v>62</v>
      </c>
    </row>
    <row r="12" spans="1:20" ht="12.75">
      <c r="A12" s="1" t="s">
        <v>13</v>
      </c>
      <c r="B12" s="2">
        <v>136</v>
      </c>
      <c r="C12" s="3">
        <f t="shared" si="0"/>
        <v>6.427221172022684</v>
      </c>
      <c r="D12" s="2">
        <v>190</v>
      </c>
      <c r="E12" s="3">
        <f t="shared" si="1"/>
        <v>8.979206049149338</v>
      </c>
      <c r="F12" s="6">
        <v>149</v>
      </c>
      <c r="G12" s="8">
        <f t="shared" si="2"/>
        <v>7.041587901701323</v>
      </c>
      <c r="H12" s="2">
        <v>421</v>
      </c>
      <c r="I12" s="3">
        <f t="shared" si="3"/>
        <v>19.89603024574669</v>
      </c>
      <c r="J12" s="4">
        <v>1220</v>
      </c>
      <c r="K12" s="5">
        <f t="shared" si="4"/>
        <v>57.65595463137996</v>
      </c>
      <c r="L12" s="13">
        <f t="shared" si="5"/>
        <v>2116</v>
      </c>
      <c r="M12" s="47">
        <f>J12-H12</f>
        <v>799</v>
      </c>
      <c r="N12" s="48">
        <f>K12-I12</f>
        <v>37.75992438563327</v>
      </c>
      <c r="O12" s="2"/>
      <c r="P12">
        <v>9</v>
      </c>
      <c r="Q12" s="2"/>
      <c r="R12" s="2">
        <v>40</v>
      </c>
      <c r="S12" s="2">
        <v>2</v>
      </c>
      <c r="T12" s="38">
        <f t="shared" si="6"/>
        <v>51</v>
      </c>
    </row>
    <row r="13" spans="1:20" s="21" customFormat="1" ht="12.75">
      <c r="A13" s="15" t="s">
        <v>14</v>
      </c>
      <c r="B13" s="16">
        <f>SUM(B4:B12)</f>
        <v>1083</v>
      </c>
      <c r="C13" s="17">
        <f>B13*100/L13</f>
        <v>5.0402568995206405</v>
      </c>
      <c r="D13" s="16">
        <f>SUM(D4:D12)</f>
        <v>1598</v>
      </c>
      <c r="E13" s="17">
        <f>D13*100/L13</f>
        <v>7.437054963466282</v>
      </c>
      <c r="F13" s="16">
        <f>SUM(F4:F12)</f>
        <v>1236</v>
      </c>
      <c r="G13" s="17">
        <f>F13*100/L13</f>
        <v>5.75231535346954</v>
      </c>
      <c r="H13" s="16">
        <f>SUM(H4:H12)</f>
        <v>7798</v>
      </c>
      <c r="I13" s="17">
        <f>H13*100/L13</f>
        <v>36.29171126727789</v>
      </c>
      <c r="J13" s="18">
        <f>SUM(J4:J12)</f>
        <v>9772</v>
      </c>
      <c r="K13" s="19">
        <f>J13*100/L13</f>
        <v>45.478661516265646</v>
      </c>
      <c r="L13" s="20">
        <f>SUM(L4:L12)</f>
        <v>21487</v>
      </c>
      <c r="M13" s="49">
        <f>J13-H13</f>
        <v>1974</v>
      </c>
      <c r="N13" s="101">
        <f>K13-I13</f>
        <v>9.186950248987756</v>
      </c>
      <c r="O13" s="16">
        <v>0</v>
      </c>
      <c r="P13" s="16">
        <f>SUM(P4:P12)</f>
        <v>88</v>
      </c>
      <c r="Q13" s="16">
        <f>SUM(Q4:Q12)</f>
        <v>1</v>
      </c>
      <c r="R13" s="16">
        <f>SUM(R4:R12)</f>
        <v>412</v>
      </c>
      <c r="S13" s="16">
        <f>SUM(S4:S12)</f>
        <v>12</v>
      </c>
      <c r="T13" s="57">
        <f>SUM(T4:T12)</f>
        <v>513</v>
      </c>
    </row>
    <row r="14" spans="13:20" ht="12.75">
      <c r="M14" s="50"/>
      <c r="N14" s="51"/>
      <c r="T14" s="44"/>
    </row>
    <row r="15" spans="1:20" ht="12.75">
      <c r="A15" s="1" t="s">
        <v>15</v>
      </c>
      <c r="B15" s="2">
        <v>171</v>
      </c>
      <c r="C15" s="3">
        <f aca="true" t="shared" si="8" ref="C15:C23">(B15*100)/L15</f>
        <v>8.127376425855513</v>
      </c>
      <c r="D15" s="2">
        <v>204</v>
      </c>
      <c r="E15" s="3">
        <f aca="true" t="shared" si="9" ref="E15:E23">(D15*100)/L15</f>
        <v>9.695817490494296</v>
      </c>
      <c r="F15" s="2">
        <v>133</v>
      </c>
      <c r="G15" s="3">
        <f aca="true" t="shared" si="10" ref="G15:G23">(F15*100)/L15</f>
        <v>6.321292775665399</v>
      </c>
      <c r="H15" s="2">
        <v>562</v>
      </c>
      <c r="I15" s="3">
        <f aca="true" t="shared" si="11" ref="I15:I23">(H15*100)/L15</f>
        <v>26.711026615969583</v>
      </c>
      <c r="J15" s="4">
        <v>1034</v>
      </c>
      <c r="K15" s="5">
        <f aca="true" t="shared" si="12" ref="K15:K23">(J15*100)/L15</f>
        <v>49.14448669201521</v>
      </c>
      <c r="L15" s="13">
        <f aca="true" t="shared" si="13" ref="L15:L23">J15+H15+F15+D15+B15</f>
        <v>2104</v>
      </c>
      <c r="M15" s="47">
        <f>J15-H15</f>
        <v>472</v>
      </c>
      <c r="N15" s="48">
        <f>K15-I15</f>
        <v>22.433460076045623</v>
      </c>
      <c r="O15" s="2"/>
      <c r="P15">
        <v>5</v>
      </c>
      <c r="Q15" s="2"/>
      <c r="R15" s="2">
        <v>28</v>
      </c>
      <c r="S15" s="2">
        <v>1</v>
      </c>
      <c r="T15" s="38">
        <f aca="true" t="shared" si="14" ref="T15:T23">SUM(O15:S15)</f>
        <v>34</v>
      </c>
    </row>
    <row r="16" spans="1:20" ht="12.75">
      <c r="A16" s="1" t="s">
        <v>16</v>
      </c>
      <c r="B16" s="2">
        <v>143</v>
      </c>
      <c r="C16" s="3">
        <f t="shared" si="8"/>
        <v>6.233653007846557</v>
      </c>
      <c r="D16" s="2">
        <v>237</v>
      </c>
      <c r="E16" s="3">
        <f t="shared" si="9"/>
        <v>10.331299040976461</v>
      </c>
      <c r="F16" s="6">
        <v>145</v>
      </c>
      <c r="G16" s="8">
        <f t="shared" si="10"/>
        <v>6.320836965998256</v>
      </c>
      <c r="H16" s="2">
        <v>837</v>
      </c>
      <c r="I16" s="3">
        <f t="shared" si="11"/>
        <v>36.486486486486484</v>
      </c>
      <c r="J16" s="4">
        <v>932</v>
      </c>
      <c r="K16" s="5">
        <f t="shared" si="12"/>
        <v>40.62772449869224</v>
      </c>
      <c r="L16" s="13">
        <f t="shared" si="13"/>
        <v>2294</v>
      </c>
      <c r="M16" s="47">
        <f>J16-H16</f>
        <v>95</v>
      </c>
      <c r="N16" s="48">
        <f>K16-I16</f>
        <v>4.141238012205754</v>
      </c>
      <c r="O16" s="2"/>
      <c r="P16">
        <v>2</v>
      </c>
      <c r="Q16" s="2"/>
      <c r="R16" s="2">
        <v>40</v>
      </c>
      <c r="S16" s="2"/>
      <c r="T16" s="38">
        <f t="shared" si="14"/>
        <v>42</v>
      </c>
    </row>
    <row r="17" spans="1:20" ht="12.75">
      <c r="A17" s="1" t="s">
        <v>17</v>
      </c>
      <c r="B17" s="2">
        <v>158</v>
      </c>
      <c r="C17" s="3">
        <f t="shared" si="8"/>
        <v>6.218024399842582</v>
      </c>
      <c r="D17" s="2">
        <v>268</v>
      </c>
      <c r="E17" s="3">
        <f t="shared" si="9"/>
        <v>10.547028728846911</v>
      </c>
      <c r="F17" s="6">
        <v>193</v>
      </c>
      <c r="G17" s="8">
        <f t="shared" si="10"/>
        <v>7.595434868162141</v>
      </c>
      <c r="H17" s="4">
        <v>1077</v>
      </c>
      <c r="I17" s="5">
        <f t="shared" si="11"/>
        <v>42.3848878394333</v>
      </c>
      <c r="J17" s="6">
        <v>845</v>
      </c>
      <c r="K17" s="8">
        <f t="shared" si="12"/>
        <v>33.25462416371507</v>
      </c>
      <c r="L17" s="13">
        <f t="shared" si="13"/>
        <v>2541</v>
      </c>
      <c r="M17" s="47">
        <f>H17-J17</f>
        <v>232</v>
      </c>
      <c r="N17" s="48">
        <f>I17-K17</f>
        <v>9.130263675718226</v>
      </c>
      <c r="O17" s="2"/>
      <c r="P17">
        <v>4</v>
      </c>
      <c r="Q17" s="2"/>
      <c r="R17" s="2">
        <v>33</v>
      </c>
      <c r="S17" s="2">
        <v>2</v>
      </c>
      <c r="T17" s="38">
        <f t="shared" si="14"/>
        <v>39</v>
      </c>
    </row>
    <row r="18" spans="1:20" ht="12.75">
      <c r="A18" s="1" t="s">
        <v>18</v>
      </c>
      <c r="B18" s="2">
        <v>211</v>
      </c>
      <c r="C18" s="3">
        <f t="shared" si="8"/>
        <v>8.366375892149089</v>
      </c>
      <c r="D18" s="2">
        <v>308</v>
      </c>
      <c r="E18" s="3">
        <f t="shared" si="9"/>
        <v>12.212529738302933</v>
      </c>
      <c r="F18" s="6">
        <v>156</v>
      </c>
      <c r="G18" s="8">
        <f t="shared" si="10"/>
        <v>6.185567010309279</v>
      </c>
      <c r="H18" s="2">
        <v>593</v>
      </c>
      <c r="I18" s="3">
        <f t="shared" si="11"/>
        <v>23.51308485329104</v>
      </c>
      <c r="J18" s="4">
        <v>1254</v>
      </c>
      <c r="K18" s="5">
        <f t="shared" si="12"/>
        <v>49.72244250594766</v>
      </c>
      <c r="L18" s="13">
        <f t="shared" si="13"/>
        <v>2522</v>
      </c>
      <c r="M18" s="47">
        <f aca="true" t="shared" si="15" ref="M18:N24">J18-H18</f>
        <v>661</v>
      </c>
      <c r="N18" s="48">
        <f t="shared" si="15"/>
        <v>26.20935765265662</v>
      </c>
      <c r="O18" s="2"/>
      <c r="P18">
        <v>7</v>
      </c>
      <c r="Q18" s="2"/>
      <c r="R18" s="2">
        <v>24</v>
      </c>
      <c r="S18" s="2">
        <v>4</v>
      </c>
      <c r="T18" s="38">
        <f t="shared" si="14"/>
        <v>35</v>
      </c>
    </row>
    <row r="19" spans="1:20" ht="12.75">
      <c r="A19" s="1" t="s">
        <v>19</v>
      </c>
      <c r="B19" s="2">
        <v>176</v>
      </c>
      <c r="C19" s="3">
        <f t="shared" si="8"/>
        <v>7.492550021285654</v>
      </c>
      <c r="D19" s="2">
        <v>195</v>
      </c>
      <c r="E19" s="3">
        <f t="shared" si="9"/>
        <v>8.301404853128991</v>
      </c>
      <c r="F19" s="2">
        <v>152</v>
      </c>
      <c r="G19" s="8">
        <f t="shared" si="10"/>
        <v>6.470838654746701</v>
      </c>
      <c r="H19" s="2">
        <v>480</v>
      </c>
      <c r="I19" s="3">
        <f t="shared" si="11"/>
        <v>20.434227330779056</v>
      </c>
      <c r="J19" s="4">
        <v>1346</v>
      </c>
      <c r="K19" s="5">
        <f t="shared" si="12"/>
        <v>57.3009791400596</v>
      </c>
      <c r="L19" s="13">
        <f t="shared" si="13"/>
        <v>2349</v>
      </c>
      <c r="M19" s="47">
        <f t="shared" si="15"/>
        <v>866</v>
      </c>
      <c r="N19" s="48">
        <f t="shared" si="15"/>
        <v>36.866751809280544</v>
      </c>
      <c r="O19" s="2"/>
      <c r="P19">
        <v>9</v>
      </c>
      <c r="Q19" s="2"/>
      <c r="R19" s="2">
        <v>24</v>
      </c>
      <c r="S19" s="2">
        <v>1</v>
      </c>
      <c r="T19" s="38">
        <f t="shared" si="14"/>
        <v>34</v>
      </c>
    </row>
    <row r="20" spans="1:20" ht="12.75">
      <c r="A20" s="1" t="s">
        <v>20</v>
      </c>
      <c r="B20" s="2">
        <v>132</v>
      </c>
      <c r="C20" s="3">
        <f t="shared" si="8"/>
        <v>5.049732211170619</v>
      </c>
      <c r="D20" s="2">
        <v>324</v>
      </c>
      <c r="E20" s="3">
        <f t="shared" si="9"/>
        <v>12.394797245600612</v>
      </c>
      <c r="F20" s="6">
        <v>146</v>
      </c>
      <c r="G20" s="8">
        <f t="shared" si="10"/>
        <v>5.58530986993114</v>
      </c>
      <c r="H20" s="2">
        <v>797</v>
      </c>
      <c r="I20" s="3">
        <f t="shared" si="11"/>
        <v>30.48967100229533</v>
      </c>
      <c r="J20" s="4">
        <v>1215</v>
      </c>
      <c r="K20" s="5">
        <f t="shared" si="12"/>
        <v>46.480489671002296</v>
      </c>
      <c r="L20" s="13">
        <f t="shared" si="13"/>
        <v>2614</v>
      </c>
      <c r="M20" s="47">
        <f t="shared" si="15"/>
        <v>418</v>
      </c>
      <c r="N20" s="48">
        <f t="shared" si="15"/>
        <v>15.990818668706964</v>
      </c>
      <c r="O20" s="2"/>
      <c r="P20">
        <v>8</v>
      </c>
      <c r="Q20" s="2"/>
      <c r="R20" s="2">
        <v>35</v>
      </c>
      <c r="S20" s="2">
        <v>1</v>
      </c>
      <c r="T20" s="38">
        <f t="shared" si="14"/>
        <v>44</v>
      </c>
    </row>
    <row r="21" spans="1:20" ht="12.75">
      <c r="A21" s="1" t="s">
        <v>21</v>
      </c>
      <c r="B21" s="2">
        <v>141</v>
      </c>
      <c r="C21" s="3">
        <f t="shared" si="8"/>
        <v>5.599682287529785</v>
      </c>
      <c r="D21" s="2">
        <v>183</v>
      </c>
      <c r="E21" s="3">
        <f t="shared" si="9"/>
        <v>7.2676727561556795</v>
      </c>
      <c r="F21" s="6">
        <v>171</v>
      </c>
      <c r="G21" s="3">
        <f t="shared" si="10"/>
        <v>6.7911040508339955</v>
      </c>
      <c r="H21" s="2">
        <v>467</v>
      </c>
      <c r="I21" s="3">
        <f t="shared" si="11"/>
        <v>18.546465448768863</v>
      </c>
      <c r="J21" s="4">
        <v>1556</v>
      </c>
      <c r="K21" s="5">
        <f t="shared" si="12"/>
        <v>61.79507545671168</v>
      </c>
      <c r="L21" s="13">
        <f t="shared" si="13"/>
        <v>2518</v>
      </c>
      <c r="M21" s="47">
        <f t="shared" si="15"/>
        <v>1089</v>
      </c>
      <c r="N21" s="48">
        <f t="shared" si="15"/>
        <v>43.248610007942816</v>
      </c>
      <c r="O21" s="2"/>
      <c r="P21">
        <v>14</v>
      </c>
      <c r="Q21" s="2"/>
      <c r="R21" s="2">
        <v>42</v>
      </c>
      <c r="S21" s="2">
        <v>2</v>
      </c>
      <c r="T21" s="38">
        <f t="shared" si="14"/>
        <v>58</v>
      </c>
    </row>
    <row r="22" spans="1:20" ht="12.75">
      <c r="A22" s="1" t="s">
        <v>22</v>
      </c>
      <c r="B22" s="2">
        <v>167</v>
      </c>
      <c r="C22" s="3">
        <f t="shared" si="8"/>
        <v>6.712218649517685</v>
      </c>
      <c r="D22" s="2">
        <v>197</v>
      </c>
      <c r="E22" s="3">
        <f t="shared" si="9"/>
        <v>7.918006430868167</v>
      </c>
      <c r="F22" s="6">
        <v>166</v>
      </c>
      <c r="G22" s="3">
        <f t="shared" si="10"/>
        <v>6.672025723472669</v>
      </c>
      <c r="H22" s="2">
        <v>475</v>
      </c>
      <c r="I22" s="3">
        <f t="shared" si="11"/>
        <v>19.091639871382636</v>
      </c>
      <c r="J22" s="4">
        <v>1483</v>
      </c>
      <c r="K22" s="5">
        <f t="shared" si="12"/>
        <v>59.60610932475884</v>
      </c>
      <c r="L22" s="13">
        <f t="shared" si="13"/>
        <v>2488</v>
      </c>
      <c r="M22" s="47">
        <f t="shared" si="15"/>
        <v>1008</v>
      </c>
      <c r="N22" s="48">
        <f t="shared" si="15"/>
        <v>40.51446945337621</v>
      </c>
      <c r="O22" s="2"/>
      <c r="P22">
        <v>13</v>
      </c>
      <c r="Q22" s="2"/>
      <c r="R22" s="2">
        <v>66</v>
      </c>
      <c r="S22" s="2">
        <v>3</v>
      </c>
      <c r="T22" s="38">
        <f t="shared" si="14"/>
        <v>82</v>
      </c>
    </row>
    <row r="23" spans="1:20" ht="12.75">
      <c r="A23" s="1" t="s">
        <v>23</v>
      </c>
      <c r="B23" s="2">
        <v>182</v>
      </c>
      <c r="C23" s="3">
        <f t="shared" si="8"/>
        <v>7.865168539325842</v>
      </c>
      <c r="D23" s="2">
        <v>226</v>
      </c>
      <c r="E23" s="3">
        <f t="shared" si="9"/>
        <v>9.766637856525497</v>
      </c>
      <c r="F23" s="2">
        <v>137</v>
      </c>
      <c r="G23" s="3">
        <f t="shared" si="10"/>
        <v>5.920484010371651</v>
      </c>
      <c r="H23" s="2">
        <v>651</v>
      </c>
      <c r="I23" s="3">
        <f t="shared" si="11"/>
        <v>28.133102852203976</v>
      </c>
      <c r="J23" s="4">
        <v>1118</v>
      </c>
      <c r="K23" s="5">
        <f t="shared" si="12"/>
        <v>48.31460674157304</v>
      </c>
      <c r="L23" s="13">
        <f t="shared" si="13"/>
        <v>2314</v>
      </c>
      <c r="M23" s="47">
        <f t="shared" si="15"/>
        <v>467</v>
      </c>
      <c r="N23" s="48">
        <f t="shared" si="15"/>
        <v>20.18150388936906</v>
      </c>
      <c r="O23" s="2"/>
      <c r="P23">
        <v>8</v>
      </c>
      <c r="Q23" s="2"/>
      <c r="R23" s="2">
        <v>43</v>
      </c>
      <c r="S23" s="2">
        <v>1</v>
      </c>
      <c r="T23" s="38">
        <f t="shared" si="14"/>
        <v>52</v>
      </c>
    </row>
    <row r="24" spans="1:20" s="21" customFormat="1" ht="12.75">
      <c r="A24" s="15" t="s">
        <v>24</v>
      </c>
      <c r="B24" s="16">
        <f>SUM(B15:B23)</f>
        <v>1481</v>
      </c>
      <c r="C24" s="17">
        <f>B24*100/L24</f>
        <v>6.811074319352465</v>
      </c>
      <c r="D24" s="16">
        <f>SUM(D15:D23)</f>
        <v>2142</v>
      </c>
      <c r="E24" s="17">
        <f>D24*100/L24</f>
        <v>9.850993377483444</v>
      </c>
      <c r="F24" s="16">
        <f>SUM(F15:F23)</f>
        <v>1399</v>
      </c>
      <c r="G24" s="17">
        <f>F24*100/L24</f>
        <v>6.433958793230317</v>
      </c>
      <c r="H24" s="16">
        <f>SUM(H15:H23)</f>
        <v>5939</v>
      </c>
      <c r="I24" s="17">
        <f>H24*100/L24</f>
        <v>27.31328182487123</v>
      </c>
      <c r="J24" s="18">
        <f>SUM(J15:J23)</f>
        <v>10783</v>
      </c>
      <c r="K24" s="19">
        <f>J24*100/L24</f>
        <v>49.590691685062545</v>
      </c>
      <c r="L24" s="20">
        <f>SUM(L15:L23)</f>
        <v>21744</v>
      </c>
      <c r="M24" s="49">
        <f t="shared" si="15"/>
        <v>4844</v>
      </c>
      <c r="N24" s="101">
        <f t="shared" si="15"/>
        <v>22.277409860191316</v>
      </c>
      <c r="O24" s="23">
        <v>0</v>
      </c>
      <c r="P24" s="23">
        <f>SUM(P15:P23)</f>
        <v>70</v>
      </c>
      <c r="Q24" s="23">
        <v>0</v>
      </c>
      <c r="R24" s="23">
        <f>SUM(R15:R23)</f>
        <v>335</v>
      </c>
      <c r="S24" s="23">
        <f>SUM(S15:S23)</f>
        <v>15</v>
      </c>
      <c r="T24" s="57">
        <f>SUM(T15:T23)</f>
        <v>420</v>
      </c>
    </row>
    <row r="25" spans="1:20" ht="12.75">
      <c r="A25" s="9"/>
      <c r="B25" s="2"/>
      <c r="C25" s="3"/>
      <c r="D25" s="2"/>
      <c r="E25" s="3"/>
      <c r="F25" s="4"/>
      <c r="G25" s="5"/>
      <c r="H25" s="2"/>
      <c r="I25" s="3"/>
      <c r="J25" s="2"/>
      <c r="K25" s="3"/>
      <c r="L25" s="10"/>
      <c r="M25" s="52"/>
      <c r="N25" s="53"/>
      <c r="O25" s="2"/>
      <c r="P25" s="2"/>
      <c r="Q25" s="2"/>
      <c r="R25" s="2"/>
      <c r="S25" s="2"/>
      <c r="T25" s="38"/>
    </row>
    <row r="26" spans="1:20" ht="12.75">
      <c r="A26" s="1" t="s">
        <v>25</v>
      </c>
      <c r="B26" s="2">
        <v>131</v>
      </c>
      <c r="C26" s="3">
        <f>(B26*100)/L26</f>
        <v>4.844674556213017</v>
      </c>
      <c r="D26" s="2">
        <v>269</v>
      </c>
      <c r="E26" s="3">
        <f>(D26*100)/L26</f>
        <v>9.948224852071005</v>
      </c>
      <c r="F26" s="6">
        <v>154</v>
      </c>
      <c r="G26" s="8">
        <f>(F26*100)/L26</f>
        <v>5.695266272189349</v>
      </c>
      <c r="H26" s="4">
        <v>1421</v>
      </c>
      <c r="I26" s="5">
        <f>(H26*100)/L26</f>
        <v>52.55177514792899</v>
      </c>
      <c r="J26" s="2">
        <v>729</v>
      </c>
      <c r="K26" s="3">
        <f>(J26*100)/L26</f>
        <v>26.96005917159763</v>
      </c>
      <c r="L26" s="13">
        <f>J26+H26+F26+D26+B26</f>
        <v>2704</v>
      </c>
      <c r="M26" s="47">
        <f aca="true" t="shared" si="16" ref="M26:N29">H26-J26</f>
        <v>692</v>
      </c>
      <c r="N26" s="48">
        <f t="shared" si="16"/>
        <v>25.59171597633136</v>
      </c>
      <c r="O26" s="2"/>
      <c r="P26">
        <v>6</v>
      </c>
      <c r="Q26" s="2"/>
      <c r="R26" s="2">
        <v>47</v>
      </c>
      <c r="S26" s="2">
        <v>4</v>
      </c>
      <c r="T26" s="38">
        <f>SUM(O26:S26)</f>
        <v>57</v>
      </c>
    </row>
    <row r="27" spans="1:20" ht="12.75">
      <c r="A27" s="1" t="s">
        <v>26</v>
      </c>
      <c r="B27" s="2">
        <v>97</v>
      </c>
      <c r="C27" s="3">
        <f>(B27*100)/L27</f>
        <v>3.873801916932907</v>
      </c>
      <c r="D27" s="2">
        <v>270</v>
      </c>
      <c r="E27" s="3">
        <f>(D27*100)/L27</f>
        <v>10.782747603833865</v>
      </c>
      <c r="F27" s="6">
        <v>170</v>
      </c>
      <c r="G27" s="8">
        <f>(F27*100)/L27</f>
        <v>6.789137380191693</v>
      </c>
      <c r="H27" s="4">
        <v>1328</v>
      </c>
      <c r="I27" s="5">
        <f>(H27*100)/L27</f>
        <v>53.03514376996805</v>
      </c>
      <c r="J27" s="2">
        <v>639</v>
      </c>
      <c r="K27" s="3">
        <f>(J27*100)/L27</f>
        <v>25.51916932907348</v>
      </c>
      <c r="L27" s="13">
        <f>J27+H27+F27+D27+B27</f>
        <v>2504</v>
      </c>
      <c r="M27" s="47">
        <f t="shared" si="16"/>
        <v>689</v>
      </c>
      <c r="N27" s="48">
        <f t="shared" si="16"/>
        <v>27.51597444089457</v>
      </c>
      <c r="O27" s="2"/>
      <c r="P27">
        <v>4</v>
      </c>
      <c r="Q27" s="2"/>
      <c r="R27" s="2">
        <v>38</v>
      </c>
      <c r="S27" s="2"/>
      <c r="T27" s="38">
        <f>SUM(O27:S27)</f>
        <v>42</v>
      </c>
    </row>
    <row r="28" spans="1:20" ht="12.75">
      <c r="A28" s="1" t="s">
        <v>27</v>
      </c>
      <c r="B28" s="2">
        <v>180</v>
      </c>
      <c r="C28" s="3">
        <f>(B28*100)/L28</f>
        <v>6.252170892671066</v>
      </c>
      <c r="D28" s="2">
        <v>312</v>
      </c>
      <c r="E28" s="3">
        <f>(D28*100)/L28</f>
        <v>10.837096213963182</v>
      </c>
      <c r="F28" s="6">
        <v>189</v>
      </c>
      <c r="G28" s="8">
        <f>(F28*100)/L28</f>
        <v>6.56477943730462</v>
      </c>
      <c r="H28" s="4">
        <v>1445</v>
      </c>
      <c r="I28" s="5">
        <f>(H28*100)/L28</f>
        <v>50.19103855505384</v>
      </c>
      <c r="J28" s="2">
        <v>753</v>
      </c>
      <c r="K28" s="3">
        <f>(J28*100)/L28</f>
        <v>26.154914901007295</v>
      </c>
      <c r="L28" s="13">
        <f>J28+H28+F28+D28+B28</f>
        <v>2879</v>
      </c>
      <c r="M28" s="47">
        <f t="shared" si="16"/>
        <v>692</v>
      </c>
      <c r="N28" s="48">
        <f t="shared" si="16"/>
        <v>24.03612365404654</v>
      </c>
      <c r="O28" s="2"/>
      <c r="P28">
        <v>7</v>
      </c>
      <c r="Q28" s="2"/>
      <c r="R28" s="2">
        <v>25</v>
      </c>
      <c r="S28" s="2">
        <v>4</v>
      </c>
      <c r="T28" s="38">
        <f>SUM(O28:S28)</f>
        <v>36</v>
      </c>
    </row>
    <row r="29" spans="1:20" s="21" customFormat="1" ht="12.75">
      <c r="A29" s="15" t="s">
        <v>58</v>
      </c>
      <c r="B29" s="16">
        <f>SUM(B26:B28)</f>
        <v>408</v>
      </c>
      <c r="C29" s="17">
        <f>(B29*100)/L29</f>
        <v>5.045134165945345</v>
      </c>
      <c r="D29" s="16">
        <f>SUM(D26:D28)</f>
        <v>851</v>
      </c>
      <c r="E29" s="17">
        <f>(D29*100)/L29</f>
        <v>10.523061703969333</v>
      </c>
      <c r="F29" s="16">
        <f>SUM(F26:F28)</f>
        <v>513</v>
      </c>
      <c r="G29" s="17">
        <f>(F29*100)/L29</f>
        <v>6.343514282181278</v>
      </c>
      <c r="H29" s="18">
        <f>SUM(H26:H28)</f>
        <v>4194</v>
      </c>
      <c r="I29" s="19">
        <f>(H29*100)/L29</f>
        <v>51.86101149993817</v>
      </c>
      <c r="J29" s="16">
        <f>SUM(J26:J28)</f>
        <v>2121</v>
      </c>
      <c r="K29" s="17">
        <f>(J29*100)/L29</f>
        <v>26.22727834796587</v>
      </c>
      <c r="L29" s="24">
        <f>SUM(L26:L28)</f>
        <v>8087</v>
      </c>
      <c r="M29" s="49">
        <f t="shared" si="16"/>
        <v>2073</v>
      </c>
      <c r="N29" s="101">
        <f t="shared" si="16"/>
        <v>25.6337331519723</v>
      </c>
      <c r="O29" s="22">
        <v>0</v>
      </c>
      <c r="P29" s="22">
        <f>SUM(P26:P28)</f>
        <v>17</v>
      </c>
      <c r="Q29" s="22">
        <v>0</v>
      </c>
      <c r="R29" s="22">
        <f>SUM(R26:R28)</f>
        <v>110</v>
      </c>
      <c r="S29" s="22">
        <f>SUM(S26:S28)</f>
        <v>8</v>
      </c>
      <c r="T29" s="57">
        <f>SUM(T26:T28)</f>
        <v>135</v>
      </c>
    </row>
    <row r="30" spans="1:20" s="21" customFormat="1" ht="12.75">
      <c r="A30" s="15" t="s">
        <v>28</v>
      </c>
      <c r="B30" s="16"/>
      <c r="C30" s="17"/>
      <c r="D30" s="16"/>
      <c r="E30" s="17"/>
      <c r="F30" s="16"/>
      <c r="G30" s="17"/>
      <c r="H30" s="16"/>
      <c r="I30" s="17"/>
      <c r="J30" s="18"/>
      <c r="K30" s="19"/>
      <c r="L30" s="25"/>
      <c r="M30" s="54"/>
      <c r="N30" s="55"/>
      <c r="O30" s="16"/>
      <c r="P30" s="16"/>
      <c r="Q30" s="16"/>
      <c r="R30" s="16"/>
      <c r="S30" s="16"/>
      <c r="T30" s="57"/>
    </row>
    <row r="31" spans="1:20" ht="12.75">
      <c r="A31" s="9"/>
      <c r="B31" s="2"/>
      <c r="C31" s="3"/>
      <c r="D31" s="2"/>
      <c r="E31" s="3"/>
      <c r="F31" s="2"/>
      <c r="G31" s="3"/>
      <c r="H31" s="2"/>
      <c r="I31" s="3"/>
      <c r="J31" s="4"/>
      <c r="K31" s="5"/>
      <c r="L31" s="10"/>
      <c r="M31" s="52"/>
      <c r="N31" s="53"/>
      <c r="O31" s="2"/>
      <c r="P31" s="2"/>
      <c r="Q31" s="2"/>
      <c r="R31" s="2"/>
      <c r="S31" s="2"/>
      <c r="T31" s="38"/>
    </row>
    <row r="32" spans="1:20" ht="12.75">
      <c r="A32" s="1" t="s">
        <v>29</v>
      </c>
      <c r="B32" s="2">
        <v>1057</v>
      </c>
      <c r="C32" s="3">
        <f>(B32*100)/L32</f>
        <v>5.259753184713376</v>
      </c>
      <c r="D32" s="2">
        <v>1892</v>
      </c>
      <c r="E32" s="3">
        <f>(D32*100)/L32</f>
        <v>9.414808917197453</v>
      </c>
      <c r="F32" s="6">
        <v>1360</v>
      </c>
      <c r="G32" s="8">
        <f>(F32*100)/L32</f>
        <v>6.767515923566879</v>
      </c>
      <c r="H32" s="2">
        <v>7820</v>
      </c>
      <c r="I32" s="3">
        <f>(H32*100)/L32</f>
        <v>38.913216560509554</v>
      </c>
      <c r="J32" s="4">
        <v>7967</v>
      </c>
      <c r="K32" s="5">
        <f>(J32*100)/L32</f>
        <v>39.64470541401274</v>
      </c>
      <c r="L32" s="13">
        <f>J32+H32+F32+D32+B32</f>
        <v>20096</v>
      </c>
      <c r="M32" s="47">
        <f>J32-H32</f>
        <v>147</v>
      </c>
      <c r="N32" s="48">
        <f>K32-I32</f>
        <v>0.7314888535031869</v>
      </c>
      <c r="O32" s="2">
        <v>0</v>
      </c>
      <c r="P32">
        <v>14</v>
      </c>
      <c r="Q32" s="2">
        <v>2</v>
      </c>
      <c r="R32" s="2">
        <v>92</v>
      </c>
      <c r="S32" s="2">
        <v>9</v>
      </c>
      <c r="T32" s="38">
        <f>SUM(O32:S32)</f>
        <v>117</v>
      </c>
    </row>
    <row r="33" spans="1:20" ht="12.75">
      <c r="A33" s="11"/>
      <c r="B33" s="2"/>
      <c r="C33" s="8"/>
      <c r="D33" s="2"/>
      <c r="E33" s="8"/>
      <c r="F33" s="6"/>
      <c r="G33" s="8"/>
      <c r="H33" s="2"/>
      <c r="I33" s="8"/>
      <c r="J33" s="2"/>
      <c r="K33" s="8"/>
      <c r="L33" s="4"/>
      <c r="M33" s="50"/>
      <c r="N33" s="51"/>
      <c r="T33" s="44"/>
    </row>
    <row r="34" spans="1:20" ht="12.75">
      <c r="A34" s="12" t="s">
        <v>30</v>
      </c>
      <c r="B34" s="2">
        <f>SUM(B13,B24,B29,B32)</f>
        <v>4029</v>
      </c>
      <c r="C34" s="3">
        <f>(B34*100)/L34</f>
        <v>5.641750917187106</v>
      </c>
      <c r="D34" s="2">
        <f>SUM(D13,D24,D29,D32)</f>
        <v>6483</v>
      </c>
      <c r="E34" s="3">
        <f>(D34*100)/L34</f>
        <v>9.07805192259221</v>
      </c>
      <c r="F34" s="6">
        <f>SUM(F13,F24,F29,F32)</f>
        <v>4508</v>
      </c>
      <c r="G34" s="8">
        <f>(F34*100)/L34</f>
        <v>6.31248774750049</v>
      </c>
      <c r="H34" s="2">
        <f>SUM(H13,H24,H29,H32)</f>
        <v>25751</v>
      </c>
      <c r="I34" s="3">
        <f>(H34*100)/L34</f>
        <v>36.058755986221186</v>
      </c>
      <c r="J34" s="4">
        <f>SUM(J13,J24,J29,J32)</f>
        <v>30643</v>
      </c>
      <c r="K34" s="5">
        <f>(J34*100)/L34</f>
        <v>42.908953426499004</v>
      </c>
      <c r="L34" s="13">
        <f>SUM(L13,L24,L29,L32)</f>
        <v>71414</v>
      </c>
      <c r="M34" s="47">
        <f>J34-H34</f>
        <v>4892</v>
      </c>
      <c r="N34" s="48">
        <f>K34-I34</f>
        <v>6.850197440277817</v>
      </c>
      <c r="O34" s="2">
        <v>0</v>
      </c>
      <c r="P34" s="2">
        <f>SUM(P13,P24,P29,P32)</f>
        <v>189</v>
      </c>
      <c r="Q34" s="2">
        <f>SUM(Q13,Q24,Q29,Q32)</f>
        <v>3</v>
      </c>
      <c r="R34" s="2">
        <f>SUM(R13,R24,R29,R32)</f>
        <v>949</v>
      </c>
      <c r="S34" s="2">
        <f>SUM(S13,S24,S29,S32)</f>
        <v>44</v>
      </c>
      <c r="T34" s="58">
        <f>SUM(T13,T24,T29,T32)</f>
        <v>1185</v>
      </c>
    </row>
    <row r="35" spans="1:20" ht="12.75">
      <c r="A35" s="76"/>
      <c r="B35" s="76"/>
      <c r="C35" s="76"/>
      <c r="D35" s="76"/>
      <c r="E35" s="76"/>
      <c r="F35" s="76"/>
      <c r="G35" s="76"/>
      <c r="H35" s="76"/>
      <c r="I35" s="76"/>
      <c r="J35" s="76"/>
      <c r="K35" s="76"/>
      <c r="L35" s="76"/>
      <c r="M35" s="78"/>
      <c r="N35" s="77"/>
      <c r="O35" s="76"/>
      <c r="P35" s="76"/>
      <c r="Q35" s="76"/>
      <c r="R35" s="76"/>
      <c r="S35" s="76"/>
      <c r="T35" s="80"/>
    </row>
    <row r="36" spans="13:20" ht="12.75">
      <c r="M36" s="50"/>
      <c r="N36" s="51"/>
      <c r="T36" s="44"/>
    </row>
    <row r="37" spans="1:20" ht="12.75">
      <c r="A37" s="1" t="s">
        <v>31</v>
      </c>
      <c r="B37" s="6">
        <v>6517</v>
      </c>
      <c r="C37" s="3">
        <f>(B37*100)/L37</f>
        <v>8.847887476919736</v>
      </c>
      <c r="D37" s="6">
        <v>9207</v>
      </c>
      <c r="E37" s="3">
        <f>(D37*100)/L37</f>
        <v>12.5</v>
      </c>
      <c r="F37" s="6">
        <v>3322</v>
      </c>
      <c r="G37" s="3">
        <f>(F37*100)/L37</f>
        <v>4.510155316606929</v>
      </c>
      <c r="H37" s="6">
        <v>14853</v>
      </c>
      <c r="I37" s="3">
        <f>(H37*100)/L37</f>
        <v>20.1653633105246</v>
      </c>
      <c r="J37" s="4">
        <v>39757</v>
      </c>
      <c r="K37" s="5">
        <f>(J37*100)/L37</f>
        <v>53.97659389594873</v>
      </c>
      <c r="L37" s="13">
        <f>J37+H37+F37+D37+B37</f>
        <v>73656</v>
      </c>
      <c r="M37" s="47">
        <f>J37-H37</f>
        <v>24904</v>
      </c>
      <c r="N37" s="48">
        <f>K37-I37</f>
        <v>33.81123058542413</v>
      </c>
      <c r="O37" s="6">
        <v>0</v>
      </c>
      <c r="P37">
        <v>350</v>
      </c>
      <c r="Q37" s="6">
        <v>4</v>
      </c>
      <c r="R37" s="6">
        <v>1580</v>
      </c>
      <c r="S37" s="6">
        <v>76</v>
      </c>
      <c r="T37" s="38">
        <f>SUM(O37:S37)</f>
        <v>2010</v>
      </c>
    </row>
    <row r="38" spans="1:20" ht="12.75">
      <c r="A38" s="76"/>
      <c r="B38" s="76"/>
      <c r="C38" s="76"/>
      <c r="D38" s="76"/>
      <c r="E38" s="76"/>
      <c r="F38" s="76"/>
      <c r="G38" s="76"/>
      <c r="H38" s="76"/>
      <c r="I38" s="76"/>
      <c r="J38" s="76"/>
      <c r="K38" s="76"/>
      <c r="L38" s="76"/>
      <c r="M38" s="78"/>
      <c r="N38" s="77"/>
      <c r="O38" s="76"/>
      <c r="P38" s="76"/>
      <c r="Q38" s="76"/>
      <c r="R38" s="76"/>
      <c r="S38" s="76"/>
      <c r="T38" s="79"/>
    </row>
    <row r="39" spans="13:20" ht="12.75">
      <c r="M39" s="50"/>
      <c r="N39" s="51"/>
      <c r="T39" s="43"/>
    </row>
    <row r="40" spans="1:20" ht="12.75">
      <c r="A40" s="67" t="s">
        <v>32</v>
      </c>
      <c r="B40" s="60">
        <f>B34+B37</f>
        <v>10546</v>
      </c>
      <c r="C40" s="95">
        <f>(B40*100)/L40</f>
        <v>7.2695939891087065</v>
      </c>
      <c r="D40" s="60">
        <f>D34+D37</f>
        <v>15690</v>
      </c>
      <c r="E40" s="95">
        <f>(D40*100)/L40</f>
        <v>10.81546839456814</v>
      </c>
      <c r="F40" s="60">
        <f>F34+F37</f>
        <v>7830</v>
      </c>
      <c r="G40" s="95">
        <f>(F40*100)/L40</f>
        <v>5.3973943613428</v>
      </c>
      <c r="H40" s="60">
        <f>H34+H37</f>
        <v>40604</v>
      </c>
      <c r="I40" s="95">
        <f>(H40*100)/L40</f>
        <v>27.98924657062108</v>
      </c>
      <c r="J40" s="73">
        <f>J34+J37</f>
        <v>70400</v>
      </c>
      <c r="K40" s="93">
        <f>(J40*100)/L40</f>
        <v>48.528296684359276</v>
      </c>
      <c r="L40" s="14">
        <f>L34+L37</f>
        <v>145070</v>
      </c>
      <c r="M40" s="47">
        <f>J40-H40</f>
        <v>29796</v>
      </c>
      <c r="N40" s="48">
        <f>K40-I40</f>
        <v>20.539050113738195</v>
      </c>
      <c r="O40" s="60">
        <v>0</v>
      </c>
      <c r="P40" s="60">
        <f>P34+P37</f>
        <v>539</v>
      </c>
      <c r="Q40" s="60">
        <f>Q34+Q37</f>
        <v>7</v>
      </c>
      <c r="R40" s="60">
        <f>R34+R37</f>
        <v>2529</v>
      </c>
      <c r="S40" s="60">
        <f>S34+S37</f>
        <v>120</v>
      </c>
      <c r="T40" s="58">
        <f>T34+T37</f>
        <v>3195</v>
      </c>
    </row>
    <row r="41" spans="1:20" ht="12.75">
      <c r="A41" s="76"/>
      <c r="B41" s="76"/>
      <c r="C41" s="76"/>
      <c r="D41" s="76"/>
      <c r="E41" s="76"/>
      <c r="F41" s="76"/>
      <c r="G41" s="76"/>
      <c r="H41" s="76"/>
      <c r="I41" s="76"/>
      <c r="J41" s="76"/>
      <c r="K41" s="76"/>
      <c r="L41" s="76"/>
      <c r="M41" s="78"/>
      <c r="N41" s="77"/>
      <c r="O41" s="76"/>
      <c r="P41" s="76"/>
      <c r="Q41" s="76"/>
      <c r="R41" s="76"/>
      <c r="S41" s="76"/>
      <c r="T41" s="79"/>
    </row>
  </sheetData>
  <sheetProtection/>
  <mergeCells count="2">
    <mergeCell ref="B1:L1"/>
    <mergeCell ref="O1:T1"/>
  </mergeCells>
  <printOptions/>
  <pageMargins left="0.75" right="0.75" top="1" bottom="1" header="0.5" footer="0.5"/>
  <pageSetup orientation="portrait" paperSize="9" r:id="rId1"/>
  <ignoredErrors>
    <ignoredError sqref="C40 E40 G40 I40 K40 K29 G24:I24 C24:E24 C29 E29 G29 C34 E34 I13:K13 I29 C13:E13 F13:G13 H13 G34 I34 K34 J24:K24 M11:N11 M7:N7 M6:N6 F24 M17:N17" formula="1"/>
  </ignoredErrors>
</worksheet>
</file>

<file path=xl/worksheets/sheet4.xml><?xml version="1.0" encoding="utf-8"?>
<worksheet xmlns="http://schemas.openxmlformats.org/spreadsheetml/2006/main" xmlns:r="http://schemas.openxmlformats.org/officeDocument/2006/relationships">
  <dimension ref="A1:AN41"/>
  <sheetViews>
    <sheetView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37" customWidth="1"/>
    <col min="2" max="2" width="11.140625" style="37"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1.140625" style="0" customWidth="1"/>
    <col min="13" max="13" width="5.7109375" style="0" customWidth="1"/>
    <col min="14" max="14" width="11.140625" style="0" customWidth="1"/>
    <col min="15" max="15" width="5.7109375" style="0" customWidth="1"/>
    <col min="16" max="16" width="11.140625" style="0" customWidth="1"/>
    <col min="17" max="17" width="5.7109375" style="0" customWidth="1"/>
    <col min="18" max="18" width="11.140625" style="0" customWidth="1"/>
    <col min="19" max="19" width="5.7109375" style="0" customWidth="1"/>
    <col min="20" max="20" width="11.140625" style="0" customWidth="1"/>
    <col min="21" max="21" width="5.7109375" style="0" customWidth="1"/>
    <col min="22" max="22" width="12.57421875" style="0" customWidth="1"/>
    <col min="23" max="23" width="5.7109375" style="0" customWidth="1"/>
    <col min="24" max="24" width="12.57421875" style="0" customWidth="1"/>
    <col min="25" max="25" width="5.7109375" style="0" customWidth="1"/>
    <col min="26" max="26" width="11.140625" style="0" customWidth="1"/>
    <col min="27" max="27" width="5.7109375" style="0" customWidth="1"/>
    <col min="28" max="28" width="10.140625" style="0" customWidth="1"/>
    <col min="29" max="30" width="10.140625" style="7" customWidth="1"/>
    <col min="31" max="36" width="12.7109375" style="0" customWidth="1"/>
  </cols>
  <sheetData>
    <row r="1" spans="1:36" ht="12.75">
      <c r="A1" s="71"/>
      <c r="B1" s="114"/>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6"/>
      <c r="AC1" s="72"/>
      <c r="AD1" s="72"/>
      <c r="AE1" s="117" t="s">
        <v>0</v>
      </c>
      <c r="AF1" s="118"/>
      <c r="AG1" s="118"/>
      <c r="AH1" s="118"/>
      <c r="AI1" s="118"/>
      <c r="AJ1" s="119"/>
    </row>
    <row r="2" spans="1:36" ht="76.5" customHeight="1">
      <c r="A2" s="86"/>
      <c r="B2" s="27" t="s">
        <v>48</v>
      </c>
      <c r="C2" s="27" t="s">
        <v>1</v>
      </c>
      <c r="D2" s="27" t="s">
        <v>80</v>
      </c>
      <c r="E2" s="27" t="s">
        <v>1</v>
      </c>
      <c r="F2" s="27" t="s">
        <v>49</v>
      </c>
      <c r="G2" s="27" t="s">
        <v>1</v>
      </c>
      <c r="H2" s="27" t="s">
        <v>54</v>
      </c>
      <c r="I2" s="27" t="s">
        <v>1</v>
      </c>
      <c r="J2" s="27" t="s">
        <v>50</v>
      </c>
      <c r="K2" s="27" t="s">
        <v>1</v>
      </c>
      <c r="L2" s="27" t="s">
        <v>51</v>
      </c>
      <c r="M2" s="27" t="s">
        <v>1</v>
      </c>
      <c r="N2" s="27" t="s">
        <v>52</v>
      </c>
      <c r="O2" s="27" t="s">
        <v>1</v>
      </c>
      <c r="P2" s="27" t="s">
        <v>81</v>
      </c>
      <c r="Q2" s="27" t="s">
        <v>1</v>
      </c>
      <c r="R2" s="27" t="s">
        <v>82</v>
      </c>
      <c r="S2" s="27" t="s">
        <v>1</v>
      </c>
      <c r="T2" s="27" t="s">
        <v>83</v>
      </c>
      <c r="U2" s="27" t="s">
        <v>1</v>
      </c>
      <c r="V2" s="27" t="s">
        <v>85</v>
      </c>
      <c r="W2" s="27" t="s">
        <v>1</v>
      </c>
      <c r="X2" s="27" t="s">
        <v>53</v>
      </c>
      <c r="Y2" s="27" t="s">
        <v>1</v>
      </c>
      <c r="Z2" s="27" t="s">
        <v>84</v>
      </c>
      <c r="AA2" s="27" t="s">
        <v>1</v>
      </c>
      <c r="AB2" s="28" t="s">
        <v>57</v>
      </c>
      <c r="AC2" s="27" t="s">
        <v>55</v>
      </c>
      <c r="AD2" s="27" t="s">
        <v>56</v>
      </c>
      <c r="AE2" s="26" t="s">
        <v>38</v>
      </c>
      <c r="AF2" s="27" t="s">
        <v>70</v>
      </c>
      <c r="AG2" s="27" t="s">
        <v>39</v>
      </c>
      <c r="AH2" s="27" t="s">
        <v>40</v>
      </c>
      <c r="AI2" s="27" t="s">
        <v>41</v>
      </c>
      <c r="AJ2" s="28" t="s">
        <v>46</v>
      </c>
    </row>
    <row r="3" spans="29:30" ht="12.75">
      <c r="AC3" s="45"/>
      <c r="AD3" s="46"/>
    </row>
    <row r="4" spans="1:40" ht="12.75">
      <c r="A4" s="67" t="s">
        <v>6</v>
      </c>
      <c r="B4" s="60">
        <v>41</v>
      </c>
      <c r="C4" s="3">
        <f aca="true" t="shared" si="0" ref="C4:C12">(B4*100)/AB4</f>
        <v>1.6034415330465388</v>
      </c>
      <c r="D4" s="2">
        <v>51</v>
      </c>
      <c r="E4" s="3">
        <f aca="true" t="shared" si="1" ref="E4:E12">(D4*100)/AB4</f>
        <v>1.994524833789597</v>
      </c>
      <c r="F4" s="4">
        <v>1198</v>
      </c>
      <c r="G4" s="5">
        <f aca="true" t="shared" si="2" ref="G4:G12">(F4*100)/AB4</f>
        <v>46.85177942901838</v>
      </c>
      <c r="H4" s="6">
        <v>27</v>
      </c>
      <c r="I4" s="8">
        <f aca="true" t="shared" si="3" ref="I4:I12">(H4*100)/AB4</f>
        <v>1.0559249120062573</v>
      </c>
      <c r="J4" s="2">
        <v>120</v>
      </c>
      <c r="K4" s="3">
        <f aca="true" t="shared" si="4" ref="K4:K12">(J4*100)/AB4</f>
        <v>4.6929996089167</v>
      </c>
      <c r="L4" s="2">
        <v>851</v>
      </c>
      <c r="M4" s="3">
        <f aca="true" t="shared" si="5" ref="M4:M12">(L4*100)/AB4</f>
        <v>33.28118889323426</v>
      </c>
      <c r="N4" s="2">
        <v>101</v>
      </c>
      <c r="O4" s="3">
        <f aca="true" t="shared" si="6" ref="O4:O12">(N4*100)/AB4</f>
        <v>3.9499413375048884</v>
      </c>
      <c r="P4" s="2">
        <v>5</v>
      </c>
      <c r="Q4" s="3">
        <f aca="true" t="shared" si="7" ref="Q4:Q12">(P4*100)/AB4</f>
        <v>0.19554165037152912</v>
      </c>
      <c r="R4" s="2">
        <v>4</v>
      </c>
      <c r="S4" s="3">
        <f aca="true" t="shared" si="8" ref="S4:S12">(R4*100)/AB4</f>
        <v>0.15643332029722332</v>
      </c>
      <c r="T4" s="2">
        <v>5</v>
      </c>
      <c r="U4" s="3">
        <f aca="true" t="shared" si="9" ref="U4:U12">(T4*100)/AB4</f>
        <v>0.19554165037152912</v>
      </c>
      <c r="V4" s="2">
        <v>129</v>
      </c>
      <c r="W4" s="3">
        <f aca="true" t="shared" si="10" ref="W4:W12">(V4*100)/AB4</f>
        <v>5.0449745795854515</v>
      </c>
      <c r="X4" s="2">
        <v>14</v>
      </c>
      <c r="Y4" s="3">
        <f aca="true" t="shared" si="11" ref="Y4:Y12">(X4*100)/AB4</f>
        <v>0.5475166210402815</v>
      </c>
      <c r="Z4" s="2">
        <v>11</v>
      </c>
      <c r="AA4" s="3">
        <f aca="true" t="shared" si="12" ref="AA4:AA12">(Z4*100)/AB4</f>
        <v>0.4301916308173641</v>
      </c>
      <c r="AB4" s="13">
        <f aca="true" t="shared" si="13" ref="AB4:AB12">Z4+X4+T4+R4+P4+N4+L4+H4+F4+D4+B4+J4+V4</f>
        <v>2557</v>
      </c>
      <c r="AC4" s="47">
        <f>F4-L4</f>
        <v>347</v>
      </c>
      <c r="AD4" s="74">
        <f>G4-M4</f>
        <v>13.57059053578412</v>
      </c>
      <c r="AE4" s="2"/>
      <c r="AF4">
        <v>13</v>
      </c>
      <c r="AG4" s="2"/>
      <c r="AH4" s="2">
        <v>22</v>
      </c>
      <c r="AI4" s="2">
        <v>3</v>
      </c>
      <c r="AJ4" s="38">
        <f aca="true" t="shared" si="14" ref="AJ4:AJ12">SUM(AE4:AI4)</f>
        <v>38</v>
      </c>
      <c r="AK4" s="2"/>
      <c r="AL4" s="2"/>
      <c r="AM4" s="2"/>
      <c r="AN4" s="2"/>
    </row>
    <row r="5" spans="1:40" ht="12.75">
      <c r="A5" s="67" t="s">
        <v>7</v>
      </c>
      <c r="B5" s="60">
        <v>35</v>
      </c>
      <c r="C5" s="3">
        <f t="shared" si="0"/>
        <v>1.3949780789159028</v>
      </c>
      <c r="D5" s="2">
        <v>33</v>
      </c>
      <c r="E5" s="3">
        <f t="shared" si="1"/>
        <v>1.315265045834994</v>
      </c>
      <c r="F5" s="4">
        <v>1468</v>
      </c>
      <c r="G5" s="5">
        <f t="shared" si="2"/>
        <v>58.50936628138701</v>
      </c>
      <c r="H5" s="6">
        <v>11</v>
      </c>
      <c r="I5" s="8">
        <f t="shared" si="3"/>
        <v>0.43842168194499803</v>
      </c>
      <c r="J5" s="2">
        <v>110</v>
      </c>
      <c r="K5" s="3">
        <f t="shared" si="4"/>
        <v>4.38421681944998</v>
      </c>
      <c r="L5" s="2">
        <v>619</v>
      </c>
      <c r="M5" s="3">
        <f t="shared" si="5"/>
        <v>24.671183738541252</v>
      </c>
      <c r="N5" s="2">
        <v>101</v>
      </c>
      <c r="O5" s="3">
        <f t="shared" si="6"/>
        <v>4.025508170585891</v>
      </c>
      <c r="P5" s="2">
        <v>1</v>
      </c>
      <c r="Q5" s="3">
        <f t="shared" si="7"/>
        <v>0.03985651654045436</v>
      </c>
      <c r="R5" s="2">
        <v>0</v>
      </c>
      <c r="S5" s="3">
        <f t="shared" si="8"/>
        <v>0</v>
      </c>
      <c r="T5" s="2">
        <v>11</v>
      </c>
      <c r="U5" s="3">
        <f t="shared" si="9"/>
        <v>0.43842168194499803</v>
      </c>
      <c r="V5" s="2">
        <v>104</v>
      </c>
      <c r="W5" s="3">
        <f t="shared" si="10"/>
        <v>4.1450777202072535</v>
      </c>
      <c r="X5" s="2">
        <v>11</v>
      </c>
      <c r="Y5" s="3">
        <f t="shared" si="11"/>
        <v>0.43842168194499803</v>
      </c>
      <c r="Z5" s="2">
        <v>5</v>
      </c>
      <c r="AA5" s="3">
        <f t="shared" si="12"/>
        <v>0.1992825827022718</v>
      </c>
      <c r="AB5" s="13">
        <f t="shared" si="13"/>
        <v>2509</v>
      </c>
      <c r="AC5" s="47">
        <f>F5-L5</f>
        <v>849</v>
      </c>
      <c r="AD5" s="74">
        <f>G5-M5</f>
        <v>33.83818254284576</v>
      </c>
      <c r="AE5" s="2"/>
      <c r="AF5">
        <v>13</v>
      </c>
      <c r="AG5" s="2"/>
      <c r="AH5" s="2">
        <v>38</v>
      </c>
      <c r="AI5" s="2">
        <v>2</v>
      </c>
      <c r="AJ5" s="38">
        <f t="shared" si="14"/>
        <v>53</v>
      </c>
      <c r="AK5" s="2"/>
      <c r="AL5" s="2"/>
      <c r="AM5" s="2"/>
      <c r="AN5" s="2"/>
    </row>
    <row r="6" spans="1:40" ht="12.75">
      <c r="A6" s="67" t="s">
        <v>8</v>
      </c>
      <c r="B6" s="60">
        <v>60</v>
      </c>
      <c r="C6" s="3">
        <f t="shared" si="0"/>
        <v>2.706359945872801</v>
      </c>
      <c r="D6" s="2">
        <v>39</v>
      </c>
      <c r="E6" s="3">
        <f t="shared" si="1"/>
        <v>1.7591339648173208</v>
      </c>
      <c r="F6" s="2">
        <v>563</v>
      </c>
      <c r="G6" s="3">
        <f t="shared" si="2"/>
        <v>25.39467749210645</v>
      </c>
      <c r="H6" s="6">
        <v>25</v>
      </c>
      <c r="I6" s="8">
        <f t="shared" si="3"/>
        <v>1.1276499774470004</v>
      </c>
      <c r="J6" s="2">
        <v>97</v>
      </c>
      <c r="K6" s="3">
        <f t="shared" si="4"/>
        <v>4.375281912494362</v>
      </c>
      <c r="L6" s="4">
        <v>1223</v>
      </c>
      <c r="M6" s="5">
        <f t="shared" si="5"/>
        <v>55.164636896707265</v>
      </c>
      <c r="N6" s="6">
        <v>85</v>
      </c>
      <c r="O6" s="8">
        <f t="shared" si="6"/>
        <v>3.8340099233198015</v>
      </c>
      <c r="P6" s="2">
        <v>10</v>
      </c>
      <c r="Q6" s="3">
        <f t="shared" si="7"/>
        <v>0.4510599909788002</v>
      </c>
      <c r="R6" s="2">
        <v>8</v>
      </c>
      <c r="S6" s="3">
        <f t="shared" si="8"/>
        <v>0.36084799278304014</v>
      </c>
      <c r="T6" s="2">
        <v>5</v>
      </c>
      <c r="U6" s="3">
        <f t="shared" si="9"/>
        <v>0.2255299954894001</v>
      </c>
      <c r="V6" s="2">
        <v>78</v>
      </c>
      <c r="W6" s="3">
        <f t="shared" si="10"/>
        <v>3.5182679296346415</v>
      </c>
      <c r="X6" s="2">
        <v>15</v>
      </c>
      <c r="Y6" s="3">
        <f t="shared" si="11"/>
        <v>0.6765899864682002</v>
      </c>
      <c r="Z6" s="2">
        <v>9</v>
      </c>
      <c r="AA6" s="3">
        <f t="shared" si="12"/>
        <v>0.4059539918809202</v>
      </c>
      <c r="AB6" s="13">
        <f t="shared" si="13"/>
        <v>2217</v>
      </c>
      <c r="AC6" s="47">
        <f>L6-F6</f>
        <v>660</v>
      </c>
      <c r="AD6" s="74">
        <f>M6-G6</f>
        <v>29.769959404600815</v>
      </c>
      <c r="AE6" s="2"/>
      <c r="AF6">
        <v>20</v>
      </c>
      <c r="AG6" s="2"/>
      <c r="AH6" s="2">
        <v>38</v>
      </c>
      <c r="AI6" s="2">
        <v>4</v>
      </c>
      <c r="AJ6" s="38">
        <f t="shared" si="14"/>
        <v>62</v>
      </c>
      <c r="AK6" s="2"/>
      <c r="AL6" s="2"/>
      <c r="AM6" s="2"/>
      <c r="AN6" s="2"/>
    </row>
    <row r="7" spans="1:40" ht="12.75">
      <c r="A7" s="67" t="s">
        <v>9</v>
      </c>
      <c r="B7" s="60">
        <v>63</v>
      </c>
      <c r="C7" s="3">
        <f t="shared" si="0"/>
        <v>2.74032187907786</v>
      </c>
      <c r="D7" s="2">
        <v>46</v>
      </c>
      <c r="E7" s="3">
        <f t="shared" si="1"/>
        <v>2.0008699434536754</v>
      </c>
      <c r="F7" s="4">
        <v>937</v>
      </c>
      <c r="G7" s="5">
        <f t="shared" si="2"/>
        <v>40.75685080469769</v>
      </c>
      <c r="H7" s="6">
        <v>17</v>
      </c>
      <c r="I7" s="8">
        <f t="shared" si="3"/>
        <v>0.7394519356241844</v>
      </c>
      <c r="J7" s="2">
        <v>99</v>
      </c>
      <c r="K7" s="3">
        <f t="shared" si="4"/>
        <v>4.30622009569378</v>
      </c>
      <c r="L7" s="2">
        <v>820</v>
      </c>
      <c r="M7" s="3">
        <f t="shared" si="5"/>
        <v>35.66768160069596</v>
      </c>
      <c r="N7" s="6">
        <v>147</v>
      </c>
      <c r="O7" s="8">
        <f t="shared" si="6"/>
        <v>6.394084384515007</v>
      </c>
      <c r="P7" s="2">
        <v>5</v>
      </c>
      <c r="Q7" s="3">
        <f t="shared" si="7"/>
        <v>0.21748586341887777</v>
      </c>
      <c r="R7" s="2">
        <v>7</v>
      </c>
      <c r="S7" s="3">
        <f t="shared" si="8"/>
        <v>0.3044802087864289</v>
      </c>
      <c r="T7" s="2">
        <v>8</v>
      </c>
      <c r="U7" s="3">
        <f t="shared" si="9"/>
        <v>0.34797738147020446</v>
      </c>
      <c r="V7" s="2">
        <v>131</v>
      </c>
      <c r="W7" s="3">
        <f t="shared" si="10"/>
        <v>5.698129621574598</v>
      </c>
      <c r="X7" s="2">
        <v>9</v>
      </c>
      <c r="Y7" s="3">
        <f t="shared" si="11"/>
        <v>0.39147455415397997</v>
      </c>
      <c r="Z7" s="2">
        <v>10</v>
      </c>
      <c r="AA7" s="3">
        <f t="shared" si="12"/>
        <v>0.43497172683775553</v>
      </c>
      <c r="AB7" s="13">
        <f t="shared" si="13"/>
        <v>2299</v>
      </c>
      <c r="AC7" s="47">
        <f>F7-L7</f>
        <v>117</v>
      </c>
      <c r="AD7" s="74">
        <f>G7-M7</f>
        <v>5.089169204001735</v>
      </c>
      <c r="AE7" s="2"/>
      <c r="AF7">
        <v>12</v>
      </c>
      <c r="AG7" s="2"/>
      <c r="AH7" s="2">
        <v>24</v>
      </c>
      <c r="AI7" s="2">
        <v>1</v>
      </c>
      <c r="AJ7" s="38">
        <f t="shared" si="14"/>
        <v>37</v>
      </c>
      <c r="AK7" s="2"/>
      <c r="AL7" s="2"/>
      <c r="AM7" s="2"/>
      <c r="AN7" s="2"/>
    </row>
    <row r="8" spans="1:40" ht="12.75">
      <c r="A8" s="67" t="s">
        <v>87</v>
      </c>
      <c r="B8" s="60">
        <v>42</v>
      </c>
      <c r="C8" s="3">
        <f t="shared" si="0"/>
        <v>1.7470881863560732</v>
      </c>
      <c r="D8" s="2">
        <v>28</v>
      </c>
      <c r="E8" s="3">
        <f t="shared" si="1"/>
        <v>1.1647254575707155</v>
      </c>
      <c r="F8" s="2">
        <v>592</v>
      </c>
      <c r="G8" s="3">
        <f t="shared" si="2"/>
        <v>24.625623960066555</v>
      </c>
      <c r="H8" s="6">
        <v>22</v>
      </c>
      <c r="I8" s="8">
        <f t="shared" si="3"/>
        <v>0.9151414309484193</v>
      </c>
      <c r="J8" s="2">
        <v>90</v>
      </c>
      <c r="K8" s="3">
        <f t="shared" si="4"/>
        <v>3.7437603993344424</v>
      </c>
      <c r="L8" s="4">
        <v>1422</v>
      </c>
      <c r="M8" s="5">
        <f t="shared" si="5"/>
        <v>59.151414309484196</v>
      </c>
      <c r="N8" s="6">
        <v>65</v>
      </c>
      <c r="O8" s="8">
        <f t="shared" si="6"/>
        <v>2.703826955074875</v>
      </c>
      <c r="P8" s="2">
        <v>8</v>
      </c>
      <c r="Q8" s="3">
        <f t="shared" si="7"/>
        <v>0.33277870216306155</v>
      </c>
      <c r="R8" s="2">
        <v>2</v>
      </c>
      <c r="S8" s="3">
        <f t="shared" si="8"/>
        <v>0.08319467554076539</v>
      </c>
      <c r="T8" s="2">
        <v>7</v>
      </c>
      <c r="U8" s="3">
        <f t="shared" si="9"/>
        <v>0.2911813643926789</v>
      </c>
      <c r="V8" s="2">
        <v>85</v>
      </c>
      <c r="W8" s="3">
        <f t="shared" si="10"/>
        <v>3.535773710482529</v>
      </c>
      <c r="X8" s="2">
        <v>25</v>
      </c>
      <c r="Y8" s="3">
        <f t="shared" si="11"/>
        <v>1.0399334442595674</v>
      </c>
      <c r="Z8" s="2">
        <v>16</v>
      </c>
      <c r="AA8" s="3">
        <f t="shared" si="12"/>
        <v>0.6655574043261231</v>
      </c>
      <c r="AB8" s="13">
        <f t="shared" si="13"/>
        <v>2404</v>
      </c>
      <c r="AC8" s="47">
        <f aca="true" t="shared" si="15" ref="AC8:AD10">L8-F8</f>
        <v>830</v>
      </c>
      <c r="AD8" s="74">
        <f t="shared" si="15"/>
        <v>34.52579034941764</v>
      </c>
      <c r="AE8" s="2"/>
      <c r="AF8">
        <v>20</v>
      </c>
      <c r="AG8" s="2">
        <v>2</v>
      </c>
      <c r="AH8" s="2">
        <v>34</v>
      </c>
      <c r="AI8" s="2">
        <v>1</v>
      </c>
      <c r="AJ8" s="38">
        <f t="shared" si="14"/>
        <v>57</v>
      </c>
      <c r="AK8" s="2"/>
      <c r="AL8" s="2"/>
      <c r="AM8" s="2"/>
      <c r="AN8" s="2"/>
    </row>
    <row r="9" spans="1:40" ht="12.75">
      <c r="A9" s="67" t="s">
        <v>10</v>
      </c>
      <c r="B9" s="60">
        <v>41</v>
      </c>
      <c r="C9" s="3">
        <f t="shared" si="0"/>
        <v>1.544837980406933</v>
      </c>
      <c r="D9" s="2">
        <v>63</v>
      </c>
      <c r="E9" s="3">
        <f t="shared" si="1"/>
        <v>2.373775433308214</v>
      </c>
      <c r="F9" s="2">
        <v>999</v>
      </c>
      <c r="G9" s="3">
        <f t="shared" si="2"/>
        <v>37.64129615674454</v>
      </c>
      <c r="H9" s="6">
        <v>21</v>
      </c>
      <c r="I9" s="8">
        <f t="shared" si="3"/>
        <v>0.7912584777694047</v>
      </c>
      <c r="J9" s="2">
        <v>124</v>
      </c>
      <c r="K9" s="3">
        <f t="shared" si="4"/>
        <v>4.672192916352675</v>
      </c>
      <c r="L9" s="4">
        <v>1155</v>
      </c>
      <c r="M9" s="5">
        <f t="shared" si="5"/>
        <v>43.519216277317256</v>
      </c>
      <c r="N9" s="6">
        <v>101</v>
      </c>
      <c r="O9" s="8">
        <f t="shared" si="6"/>
        <v>3.8055764883195176</v>
      </c>
      <c r="P9" s="2">
        <v>9</v>
      </c>
      <c r="Q9" s="3">
        <f t="shared" si="7"/>
        <v>0.33911077618688773</v>
      </c>
      <c r="R9" s="2">
        <v>5</v>
      </c>
      <c r="S9" s="3">
        <f t="shared" si="8"/>
        <v>0.18839487565938207</v>
      </c>
      <c r="T9" s="2">
        <v>7</v>
      </c>
      <c r="U9" s="3">
        <f t="shared" si="9"/>
        <v>0.26375282592313487</v>
      </c>
      <c r="V9" s="2">
        <v>104</v>
      </c>
      <c r="W9" s="3">
        <f t="shared" si="10"/>
        <v>3.918613413715147</v>
      </c>
      <c r="X9" s="2">
        <v>11</v>
      </c>
      <c r="Y9" s="3">
        <f t="shared" si="11"/>
        <v>0.41446872645064053</v>
      </c>
      <c r="Z9" s="2">
        <v>14</v>
      </c>
      <c r="AA9" s="3">
        <f t="shared" si="12"/>
        <v>0.5275056518462697</v>
      </c>
      <c r="AB9" s="13">
        <f t="shared" si="13"/>
        <v>2654</v>
      </c>
      <c r="AC9" s="47">
        <f t="shared" si="15"/>
        <v>156</v>
      </c>
      <c r="AD9" s="74">
        <f t="shared" si="15"/>
        <v>5.877920120572718</v>
      </c>
      <c r="AE9" s="2"/>
      <c r="AF9">
        <v>21</v>
      </c>
      <c r="AG9" s="2"/>
      <c r="AH9" s="2">
        <v>27</v>
      </c>
      <c r="AI9" s="2">
        <v>1</v>
      </c>
      <c r="AJ9" s="38">
        <f t="shared" si="14"/>
        <v>49</v>
      </c>
      <c r="AK9" s="2"/>
      <c r="AL9" s="2"/>
      <c r="AM9" s="2"/>
      <c r="AN9" s="2"/>
    </row>
    <row r="10" spans="1:40" ht="12.75">
      <c r="A10" s="67" t="s">
        <v>11</v>
      </c>
      <c r="B10" s="60">
        <v>32</v>
      </c>
      <c r="C10" s="3">
        <f t="shared" si="0"/>
        <v>1.3136288998357963</v>
      </c>
      <c r="D10" s="2">
        <v>28</v>
      </c>
      <c r="E10" s="3">
        <f t="shared" si="1"/>
        <v>1.1494252873563218</v>
      </c>
      <c r="F10" s="2">
        <v>638</v>
      </c>
      <c r="G10" s="3">
        <f t="shared" si="2"/>
        <v>26.19047619047619</v>
      </c>
      <c r="H10" s="6">
        <v>15</v>
      </c>
      <c r="I10" s="8">
        <f t="shared" si="3"/>
        <v>0.6157635467980296</v>
      </c>
      <c r="J10" s="2">
        <v>73</v>
      </c>
      <c r="K10" s="3">
        <f t="shared" si="4"/>
        <v>2.9967159277504103</v>
      </c>
      <c r="L10" s="4">
        <v>1402</v>
      </c>
      <c r="M10" s="5">
        <f t="shared" si="5"/>
        <v>57.55336617405583</v>
      </c>
      <c r="N10" s="6">
        <v>76</v>
      </c>
      <c r="O10" s="8">
        <f t="shared" si="6"/>
        <v>3.1198686371100166</v>
      </c>
      <c r="P10" s="2">
        <v>13</v>
      </c>
      <c r="Q10" s="3">
        <f t="shared" si="7"/>
        <v>0.5336617405582923</v>
      </c>
      <c r="R10" s="2">
        <v>11</v>
      </c>
      <c r="S10" s="3">
        <f t="shared" si="8"/>
        <v>0.451559934318555</v>
      </c>
      <c r="T10" s="2">
        <v>10</v>
      </c>
      <c r="U10" s="3">
        <f t="shared" si="9"/>
        <v>0.41050903119868637</v>
      </c>
      <c r="V10" s="2">
        <v>103</v>
      </c>
      <c r="W10" s="3">
        <f t="shared" si="10"/>
        <v>4.2282430213464695</v>
      </c>
      <c r="X10" s="2">
        <v>22</v>
      </c>
      <c r="Y10" s="3">
        <f t="shared" si="11"/>
        <v>0.90311986863711</v>
      </c>
      <c r="Z10" s="2">
        <v>13</v>
      </c>
      <c r="AA10" s="3">
        <f t="shared" si="12"/>
        <v>0.5336617405582923</v>
      </c>
      <c r="AB10" s="13">
        <f t="shared" si="13"/>
        <v>2436</v>
      </c>
      <c r="AC10" s="47">
        <f t="shared" si="15"/>
        <v>764</v>
      </c>
      <c r="AD10" s="74">
        <f t="shared" si="15"/>
        <v>31.36288998357964</v>
      </c>
      <c r="AE10" s="2"/>
      <c r="AF10">
        <v>16</v>
      </c>
      <c r="AG10" s="2"/>
      <c r="AH10" s="2">
        <v>35</v>
      </c>
      <c r="AI10" s="2"/>
      <c r="AJ10" s="38">
        <f t="shared" si="14"/>
        <v>51</v>
      </c>
      <c r="AK10" s="2"/>
      <c r="AL10" s="2"/>
      <c r="AM10" s="2"/>
      <c r="AN10" s="2"/>
    </row>
    <row r="11" spans="1:40" ht="12.75">
      <c r="A11" s="67" t="s">
        <v>12</v>
      </c>
      <c r="B11" s="60">
        <v>33</v>
      </c>
      <c r="C11" s="3">
        <f t="shared" si="0"/>
        <v>1.394169835234474</v>
      </c>
      <c r="D11" s="2">
        <v>28</v>
      </c>
      <c r="E11" s="3">
        <f t="shared" si="1"/>
        <v>1.1829319814110688</v>
      </c>
      <c r="F11" s="4">
        <v>1410</v>
      </c>
      <c r="G11" s="5">
        <f t="shared" si="2"/>
        <v>59.56907477820025</v>
      </c>
      <c r="H11" s="6">
        <v>22</v>
      </c>
      <c r="I11" s="8">
        <f t="shared" si="3"/>
        <v>0.9294465568229827</v>
      </c>
      <c r="J11" s="2">
        <v>104</v>
      </c>
      <c r="K11" s="3">
        <f t="shared" si="4"/>
        <v>4.393747359526827</v>
      </c>
      <c r="L11" s="2">
        <v>532</v>
      </c>
      <c r="M11" s="3">
        <f t="shared" si="5"/>
        <v>22.47570764681031</v>
      </c>
      <c r="N11" s="6">
        <v>95</v>
      </c>
      <c r="O11" s="8">
        <f t="shared" si="6"/>
        <v>4.013519222644698</v>
      </c>
      <c r="P11" s="2">
        <v>10</v>
      </c>
      <c r="Q11" s="3">
        <f t="shared" si="7"/>
        <v>0.4224757076468103</v>
      </c>
      <c r="R11" s="2">
        <v>4</v>
      </c>
      <c r="S11" s="3">
        <f t="shared" si="8"/>
        <v>0.16899028305872413</v>
      </c>
      <c r="T11" s="2">
        <v>8</v>
      </c>
      <c r="U11" s="3">
        <f t="shared" si="9"/>
        <v>0.33798056611744826</v>
      </c>
      <c r="V11" s="2">
        <v>111</v>
      </c>
      <c r="W11" s="3">
        <f t="shared" si="10"/>
        <v>4.689480354879595</v>
      </c>
      <c r="X11" s="2">
        <v>4</v>
      </c>
      <c r="Y11" s="3">
        <f t="shared" si="11"/>
        <v>0.16899028305872413</v>
      </c>
      <c r="Z11" s="2">
        <v>6</v>
      </c>
      <c r="AA11" s="3">
        <f t="shared" si="12"/>
        <v>0.2534854245880862</v>
      </c>
      <c r="AB11" s="13">
        <f t="shared" si="13"/>
        <v>2367</v>
      </c>
      <c r="AC11" s="47">
        <f>F11-L11</f>
        <v>878</v>
      </c>
      <c r="AD11" s="74">
        <f>G11-M11</f>
        <v>37.09336713138994</v>
      </c>
      <c r="AE11" s="2"/>
      <c r="AF11">
        <v>9</v>
      </c>
      <c r="AG11" s="2"/>
      <c r="AH11" s="2">
        <v>34</v>
      </c>
      <c r="AI11" s="2">
        <v>1</v>
      </c>
      <c r="AJ11" s="38">
        <f t="shared" si="14"/>
        <v>44</v>
      </c>
      <c r="AK11" s="2"/>
      <c r="AL11" s="2"/>
      <c r="AM11" s="2"/>
      <c r="AN11" s="2"/>
    </row>
    <row r="12" spans="1:40" ht="12.75">
      <c r="A12" s="67" t="s">
        <v>13</v>
      </c>
      <c r="B12" s="60">
        <v>65</v>
      </c>
      <c r="C12" s="3">
        <f t="shared" si="0"/>
        <v>3.077651515151515</v>
      </c>
      <c r="D12" s="2">
        <v>68</v>
      </c>
      <c r="E12" s="3">
        <f t="shared" si="1"/>
        <v>3.2196969696969697</v>
      </c>
      <c r="F12" s="2">
        <v>420</v>
      </c>
      <c r="G12" s="3">
        <f t="shared" si="2"/>
        <v>19.886363636363637</v>
      </c>
      <c r="H12" s="6">
        <v>18</v>
      </c>
      <c r="I12" s="8">
        <f t="shared" si="3"/>
        <v>0.8522727272727273</v>
      </c>
      <c r="J12" s="2">
        <v>113</v>
      </c>
      <c r="K12" s="3">
        <f t="shared" si="4"/>
        <v>5.350378787878788</v>
      </c>
      <c r="L12" s="4">
        <v>1205</v>
      </c>
      <c r="M12" s="5">
        <f t="shared" si="5"/>
        <v>57.05492424242424</v>
      </c>
      <c r="N12" s="6">
        <v>89</v>
      </c>
      <c r="O12" s="8">
        <f t="shared" si="6"/>
        <v>4.214015151515151</v>
      </c>
      <c r="P12" s="2">
        <v>7</v>
      </c>
      <c r="Q12" s="3">
        <f t="shared" si="7"/>
        <v>0.3314393939393939</v>
      </c>
      <c r="R12" s="2">
        <v>9</v>
      </c>
      <c r="S12" s="3">
        <f t="shared" si="8"/>
        <v>0.42613636363636365</v>
      </c>
      <c r="T12" s="2">
        <v>13</v>
      </c>
      <c r="U12" s="3">
        <f t="shared" si="9"/>
        <v>0.615530303030303</v>
      </c>
      <c r="V12" s="2">
        <v>93</v>
      </c>
      <c r="W12" s="3">
        <f t="shared" si="10"/>
        <v>4.403409090909091</v>
      </c>
      <c r="X12" s="2">
        <v>7</v>
      </c>
      <c r="Y12" s="3">
        <f t="shared" si="11"/>
        <v>0.3314393939393939</v>
      </c>
      <c r="Z12" s="2">
        <v>5</v>
      </c>
      <c r="AA12" s="3">
        <f t="shared" si="12"/>
        <v>0.23674242424242425</v>
      </c>
      <c r="AB12" s="13">
        <f t="shared" si="13"/>
        <v>2112</v>
      </c>
      <c r="AC12" s="47">
        <f>L12-F12</f>
        <v>785</v>
      </c>
      <c r="AD12" s="74">
        <f>M12-G12</f>
        <v>37.16856060606061</v>
      </c>
      <c r="AE12" s="2"/>
      <c r="AF12">
        <v>23</v>
      </c>
      <c r="AG12" s="2"/>
      <c r="AH12" s="2">
        <v>31</v>
      </c>
      <c r="AI12" s="2"/>
      <c r="AJ12" s="38">
        <f t="shared" si="14"/>
        <v>54</v>
      </c>
      <c r="AK12" s="2"/>
      <c r="AL12" s="2"/>
      <c r="AM12" s="2"/>
      <c r="AN12" s="2"/>
    </row>
    <row r="13" spans="1:36" s="21" customFormat="1" ht="12.75">
      <c r="A13" s="68" t="s">
        <v>14</v>
      </c>
      <c r="B13" s="70">
        <f>SUM(B4:B12)</f>
        <v>412</v>
      </c>
      <c r="C13" s="17">
        <f>B13*100/AB13</f>
        <v>1.9113894688007422</v>
      </c>
      <c r="D13" s="16">
        <f>SUM(D4:D12)</f>
        <v>384</v>
      </c>
      <c r="E13" s="17">
        <f>D13*100/AB13</f>
        <v>1.7814892136395268</v>
      </c>
      <c r="F13" s="16">
        <f>SUM(F4:F12)</f>
        <v>8225</v>
      </c>
      <c r="G13" s="17">
        <f>F13*100/AB13</f>
        <v>38.15819995360705</v>
      </c>
      <c r="H13" s="16">
        <f>SUM(H4:H12)</f>
        <v>178</v>
      </c>
      <c r="I13" s="17">
        <f>H13*100/AB13</f>
        <v>0.8257944792391556</v>
      </c>
      <c r="J13" s="16">
        <f>SUM(J4:J12)</f>
        <v>930</v>
      </c>
      <c r="K13" s="17">
        <f>J13*100/AB13</f>
        <v>4.314544189283229</v>
      </c>
      <c r="L13" s="18">
        <f>SUM(L4:L12)</f>
        <v>9229</v>
      </c>
      <c r="M13" s="19">
        <f>L13*100/AB13</f>
        <v>42.816051960102065</v>
      </c>
      <c r="N13" s="16">
        <f>SUM(N4:N12)</f>
        <v>860</v>
      </c>
      <c r="O13" s="17">
        <f>N13*100/AB13</f>
        <v>3.98979355138019</v>
      </c>
      <c r="P13" s="16">
        <f>SUM(P4:P12)</f>
        <v>68</v>
      </c>
      <c r="Q13" s="17">
        <f>P13*100/AB13</f>
        <v>0.3154720482486662</v>
      </c>
      <c r="R13" s="16">
        <f>SUM(R4:R12)</f>
        <v>50</v>
      </c>
      <c r="S13" s="17">
        <f>R13*100/AB13</f>
        <v>0.2319647413593134</v>
      </c>
      <c r="T13" s="16">
        <f>SUM(T4:T12)</f>
        <v>74</v>
      </c>
      <c r="U13" s="17">
        <f>T13*100/AB13</f>
        <v>0.34330781721178383</v>
      </c>
      <c r="V13" s="16">
        <f>SUM(V4:V12)</f>
        <v>938</v>
      </c>
      <c r="W13" s="17">
        <f>V13*100/AB13</f>
        <v>4.351658547900719</v>
      </c>
      <c r="X13" s="16">
        <f>SUM(X4:X12)</f>
        <v>118</v>
      </c>
      <c r="Y13" s="17">
        <f>X13*100/AB13</f>
        <v>0.5474367896079796</v>
      </c>
      <c r="Z13" s="16">
        <f>SUM(Z4:Z12)</f>
        <v>89</v>
      </c>
      <c r="AA13" s="17">
        <f>Z13*100/AB13</f>
        <v>0.4128972396195778</v>
      </c>
      <c r="AB13" s="20">
        <f>SUM(AB4:AB12)</f>
        <v>21555</v>
      </c>
      <c r="AC13" s="49">
        <f>L13-F13</f>
        <v>1004</v>
      </c>
      <c r="AD13" s="75">
        <f>M13-G13</f>
        <v>4.657852006495013</v>
      </c>
      <c r="AE13" s="16">
        <v>0</v>
      </c>
      <c r="AF13" s="16">
        <f>SUM(AF4:AF12)</f>
        <v>147</v>
      </c>
      <c r="AG13" s="16">
        <f>SUM(AG4:AG12)</f>
        <v>2</v>
      </c>
      <c r="AH13" s="16">
        <f>SUM(AH4:AH12)</f>
        <v>283</v>
      </c>
      <c r="AI13" s="16">
        <f>SUM(AI4:AI12)</f>
        <v>13</v>
      </c>
      <c r="AJ13" s="40">
        <f>SUM(AJ4:AJ12)</f>
        <v>445</v>
      </c>
    </row>
    <row r="14" spans="29:36" ht="12.75">
      <c r="AC14" s="50"/>
      <c r="AD14" s="51"/>
      <c r="AJ14" s="42"/>
    </row>
    <row r="15" spans="1:40" ht="12.75">
      <c r="A15" s="67" t="s">
        <v>15</v>
      </c>
      <c r="B15" s="60">
        <v>38</v>
      </c>
      <c r="C15" s="3">
        <f aca="true" t="shared" si="16" ref="C15:C23">(B15*100)/AB15</f>
        <v>1.810385898046689</v>
      </c>
      <c r="D15" s="2">
        <v>45</v>
      </c>
      <c r="E15" s="3">
        <f aca="true" t="shared" si="17" ref="E15:E23">(D15*100)/AB15</f>
        <v>2.143878037160553</v>
      </c>
      <c r="F15" s="2">
        <v>593</v>
      </c>
      <c r="G15" s="3">
        <f aca="true" t="shared" si="18" ref="G15:G23">(F15*100)/AB15</f>
        <v>28.25154835636017</v>
      </c>
      <c r="H15" s="2">
        <v>23</v>
      </c>
      <c r="I15" s="3">
        <f aca="true" t="shared" si="19" ref="I15:I23">(H15*100)/AB15</f>
        <v>1.095759885659838</v>
      </c>
      <c r="J15" s="2">
        <v>178</v>
      </c>
      <c r="K15" s="3">
        <f aca="true" t="shared" si="20" ref="K15:K23">(J15*100)/AB15</f>
        <v>8.480228680323965</v>
      </c>
      <c r="L15" s="4">
        <v>936</v>
      </c>
      <c r="M15" s="5">
        <f aca="true" t="shared" si="21" ref="M15:M23">(L15*100)/AB15</f>
        <v>44.592663172939496</v>
      </c>
      <c r="N15" s="6">
        <v>128</v>
      </c>
      <c r="O15" s="8">
        <f aca="true" t="shared" si="22" ref="O15:O23">(N15*100)/AB15</f>
        <v>6.098141972367794</v>
      </c>
      <c r="P15" s="2">
        <v>6</v>
      </c>
      <c r="Q15" s="3">
        <f aca="true" t="shared" si="23" ref="Q15:Q23">(P15*100)/AB15</f>
        <v>0.28585040495474034</v>
      </c>
      <c r="R15" s="2">
        <v>9</v>
      </c>
      <c r="S15" s="3">
        <f aca="true" t="shared" si="24" ref="S15:S23">(R15*100)/AB15</f>
        <v>0.4287756074321105</v>
      </c>
      <c r="T15" s="2">
        <v>19</v>
      </c>
      <c r="U15" s="3">
        <f aca="true" t="shared" si="25" ref="U15:U23">(T15*100)/AB15</f>
        <v>0.9051929490233445</v>
      </c>
      <c r="V15" s="2">
        <v>101</v>
      </c>
      <c r="W15" s="3">
        <f aca="true" t="shared" si="26" ref="W15:W23">(V15*100)/AB15</f>
        <v>4.811815150071463</v>
      </c>
      <c r="X15" s="2">
        <v>12</v>
      </c>
      <c r="Y15" s="3">
        <f aca="true" t="shared" si="27" ref="Y15:Y23">(X15*100)/AB15</f>
        <v>0.5717008099094807</v>
      </c>
      <c r="Z15" s="2">
        <v>11</v>
      </c>
      <c r="AA15" s="3">
        <f aca="true" t="shared" si="28" ref="AA15:AA23">(Z15*100)/AB15</f>
        <v>0.5240590757503573</v>
      </c>
      <c r="AB15" s="13">
        <f aca="true" t="shared" si="29" ref="AB15:AB23">Z15+X15+T15+R15+P15+N15+L15+H15+F15+D15+B15+J15+V15</f>
        <v>2099</v>
      </c>
      <c r="AC15" s="47">
        <f>L15-F15</f>
        <v>343</v>
      </c>
      <c r="AD15" s="74">
        <f>M15-G15</f>
        <v>16.341114816579324</v>
      </c>
      <c r="AE15" s="2"/>
      <c r="AF15">
        <v>9</v>
      </c>
      <c r="AG15" s="2"/>
      <c r="AH15" s="2">
        <v>29</v>
      </c>
      <c r="AI15" s="2">
        <v>1</v>
      </c>
      <c r="AJ15" s="38">
        <f aca="true" t="shared" si="30" ref="AJ15:AJ23">SUM(AE15:AI15)</f>
        <v>39</v>
      </c>
      <c r="AK15" s="2"/>
      <c r="AL15" s="2"/>
      <c r="AM15" s="2"/>
      <c r="AN15" s="2"/>
    </row>
    <row r="16" spans="1:40" ht="12.75">
      <c r="A16" s="67" t="s">
        <v>16</v>
      </c>
      <c r="B16" s="60">
        <v>49</v>
      </c>
      <c r="C16" s="3">
        <f t="shared" si="16"/>
        <v>2.1453590192644483</v>
      </c>
      <c r="D16" s="2">
        <v>56</v>
      </c>
      <c r="E16" s="3">
        <f t="shared" si="17"/>
        <v>2.4518388791593697</v>
      </c>
      <c r="F16" s="2">
        <v>836</v>
      </c>
      <c r="G16" s="3">
        <f t="shared" si="18"/>
        <v>36.60245183887916</v>
      </c>
      <c r="H16" s="6">
        <v>23</v>
      </c>
      <c r="I16" s="8">
        <f t="shared" si="19"/>
        <v>1.0070052539404553</v>
      </c>
      <c r="J16" s="2">
        <v>132</v>
      </c>
      <c r="K16" s="3">
        <f t="shared" si="20"/>
        <v>5.779334500875657</v>
      </c>
      <c r="L16" s="4">
        <v>915</v>
      </c>
      <c r="M16" s="5">
        <f t="shared" si="21"/>
        <v>40.061295971978986</v>
      </c>
      <c r="N16" s="6">
        <v>120</v>
      </c>
      <c r="O16" s="8">
        <f t="shared" si="22"/>
        <v>5.253940455341506</v>
      </c>
      <c r="P16" s="2">
        <v>9</v>
      </c>
      <c r="Q16" s="3">
        <f t="shared" si="23"/>
        <v>0.39404553415061294</v>
      </c>
      <c r="R16" s="2">
        <v>5</v>
      </c>
      <c r="S16" s="3">
        <f t="shared" si="24"/>
        <v>0.21891418563922943</v>
      </c>
      <c r="T16" s="2">
        <v>9</v>
      </c>
      <c r="U16" s="3">
        <f t="shared" si="25"/>
        <v>0.39404553415061294</v>
      </c>
      <c r="V16" s="2">
        <v>93</v>
      </c>
      <c r="W16" s="3">
        <f t="shared" si="26"/>
        <v>4.071803852889667</v>
      </c>
      <c r="X16" s="2">
        <v>28</v>
      </c>
      <c r="Y16" s="3">
        <f t="shared" si="27"/>
        <v>1.2259194395796849</v>
      </c>
      <c r="Z16" s="2">
        <v>9</v>
      </c>
      <c r="AA16" s="3">
        <f t="shared" si="28"/>
        <v>0.39404553415061294</v>
      </c>
      <c r="AB16" s="13">
        <f t="shared" si="29"/>
        <v>2284</v>
      </c>
      <c r="AC16" s="47">
        <f>L16-F16</f>
        <v>79</v>
      </c>
      <c r="AD16" s="74">
        <f>M16-G16</f>
        <v>3.4588441330998236</v>
      </c>
      <c r="AE16" s="2"/>
      <c r="AF16">
        <v>14</v>
      </c>
      <c r="AG16" s="2"/>
      <c r="AH16" s="2">
        <v>37</v>
      </c>
      <c r="AI16" s="2">
        <v>1</v>
      </c>
      <c r="AJ16" s="38">
        <f t="shared" si="30"/>
        <v>52</v>
      </c>
      <c r="AK16" s="2"/>
      <c r="AL16" s="2"/>
      <c r="AM16" s="2"/>
      <c r="AN16" s="2"/>
    </row>
    <row r="17" spans="1:40" ht="12.75">
      <c r="A17" s="67" t="s">
        <v>17</v>
      </c>
      <c r="B17" s="60">
        <v>34</v>
      </c>
      <c r="C17" s="3">
        <f t="shared" si="16"/>
        <v>1.3401655498620417</v>
      </c>
      <c r="D17" s="2">
        <v>40</v>
      </c>
      <c r="E17" s="3">
        <f t="shared" si="17"/>
        <v>1.5766653527788728</v>
      </c>
      <c r="F17" s="4">
        <v>1116</v>
      </c>
      <c r="G17" s="5">
        <f t="shared" si="18"/>
        <v>43.988963342530546</v>
      </c>
      <c r="H17" s="6">
        <v>31</v>
      </c>
      <c r="I17" s="8">
        <f t="shared" si="19"/>
        <v>1.2219156484036264</v>
      </c>
      <c r="J17" s="2">
        <v>156</v>
      </c>
      <c r="K17" s="3">
        <f t="shared" si="20"/>
        <v>6.148994875837603</v>
      </c>
      <c r="L17" s="2">
        <v>790</v>
      </c>
      <c r="M17" s="3">
        <f t="shared" si="21"/>
        <v>31.139140717382734</v>
      </c>
      <c r="N17" s="6">
        <v>148</v>
      </c>
      <c r="O17" s="8">
        <f t="shared" si="22"/>
        <v>5.833661805281829</v>
      </c>
      <c r="P17" s="2">
        <v>9</v>
      </c>
      <c r="Q17" s="3">
        <f t="shared" si="23"/>
        <v>0.35474970437524633</v>
      </c>
      <c r="R17" s="2">
        <v>10</v>
      </c>
      <c r="S17" s="3">
        <f t="shared" si="24"/>
        <v>0.3941663381947182</v>
      </c>
      <c r="T17" s="2">
        <v>16</v>
      </c>
      <c r="U17" s="3">
        <f t="shared" si="25"/>
        <v>0.6306661411115491</v>
      </c>
      <c r="V17" s="2">
        <v>140</v>
      </c>
      <c r="W17" s="3">
        <f t="shared" si="26"/>
        <v>5.518328734726055</v>
      </c>
      <c r="X17" s="2">
        <v>22</v>
      </c>
      <c r="Y17" s="3">
        <f t="shared" si="27"/>
        <v>0.86716594402838</v>
      </c>
      <c r="Z17" s="2">
        <v>25</v>
      </c>
      <c r="AA17" s="3">
        <f t="shared" si="28"/>
        <v>0.9854158454867954</v>
      </c>
      <c r="AB17" s="13">
        <f t="shared" si="29"/>
        <v>2537</v>
      </c>
      <c r="AC17" s="47">
        <f>F17-L17</f>
        <v>326</v>
      </c>
      <c r="AD17" s="74">
        <f>G17-M17</f>
        <v>12.849822625147812</v>
      </c>
      <c r="AE17" s="2"/>
      <c r="AF17">
        <v>13</v>
      </c>
      <c r="AG17" s="2"/>
      <c r="AH17" s="2">
        <v>29</v>
      </c>
      <c r="AI17" s="2">
        <v>2</v>
      </c>
      <c r="AJ17" s="38">
        <f t="shared" si="30"/>
        <v>44</v>
      </c>
      <c r="AK17" s="2"/>
      <c r="AL17" s="2"/>
      <c r="AM17" s="2"/>
      <c r="AN17" s="2"/>
    </row>
    <row r="18" spans="1:40" ht="12.75">
      <c r="A18" s="67" t="s">
        <v>18</v>
      </c>
      <c r="B18" s="60">
        <v>37</v>
      </c>
      <c r="C18" s="3">
        <f t="shared" si="16"/>
        <v>1.4636075949367089</v>
      </c>
      <c r="D18" s="2">
        <v>55</v>
      </c>
      <c r="E18" s="3">
        <f t="shared" si="17"/>
        <v>2.175632911392405</v>
      </c>
      <c r="F18" s="2">
        <v>635</v>
      </c>
      <c r="G18" s="3">
        <f t="shared" si="18"/>
        <v>25.11867088607595</v>
      </c>
      <c r="H18" s="6">
        <v>19</v>
      </c>
      <c r="I18" s="8">
        <f t="shared" si="19"/>
        <v>0.7515822784810127</v>
      </c>
      <c r="J18" s="2">
        <v>219</v>
      </c>
      <c r="K18" s="3">
        <f t="shared" si="20"/>
        <v>8.662974683544304</v>
      </c>
      <c r="L18" s="4">
        <v>1194</v>
      </c>
      <c r="M18" s="5">
        <f t="shared" si="21"/>
        <v>47.23101265822785</v>
      </c>
      <c r="N18" s="6">
        <v>190</v>
      </c>
      <c r="O18" s="8">
        <f t="shared" si="22"/>
        <v>7.515822784810126</v>
      </c>
      <c r="P18" s="2">
        <v>5</v>
      </c>
      <c r="Q18" s="3">
        <f t="shared" si="23"/>
        <v>0.19778481012658228</v>
      </c>
      <c r="R18" s="2">
        <v>9</v>
      </c>
      <c r="S18" s="3">
        <f t="shared" si="24"/>
        <v>0.3560126582278481</v>
      </c>
      <c r="T18" s="2">
        <v>18</v>
      </c>
      <c r="U18" s="3">
        <f t="shared" si="25"/>
        <v>0.7120253164556962</v>
      </c>
      <c r="V18" s="2">
        <v>116</v>
      </c>
      <c r="W18" s="3">
        <f t="shared" si="26"/>
        <v>4.5886075949367084</v>
      </c>
      <c r="X18" s="2">
        <v>16</v>
      </c>
      <c r="Y18" s="3">
        <f t="shared" si="27"/>
        <v>0.6329113924050633</v>
      </c>
      <c r="Z18" s="2">
        <v>15</v>
      </c>
      <c r="AA18" s="3">
        <f t="shared" si="28"/>
        <v>0.5933544303797469</v>
      </c>
      <c r="AB18" s="13">
        <f t="shared" si="29"/>
        <v>2528</v>
      </c>
      <c r="AC18" s="47">
        <f aca="true" t="shared" si="31" ref="AC18:AD24">L18-F18</f>
        <v>559</v>
      </c>
      <c r="AD18" s="74">
        <f t="shared" si="31"/>
        <v>22.112341772151897</v>
      </c>
      <c r="AE18" s="2"/>
      <c r="AF18">
        <v>12</v>
      </c>
      <c r="AG18" s="2"/>
      <c r="AH18" s="2">
        <v>17</v>
      </c>
      <c r="AI18" s="2"/>
      <c r="AJ18" s="38">
        <f t="shared" si="30"/>
        <v>29</v>
      </c>
      <c r="AK18" s="2"/>
      <c r="AL18" s="2"/>
      <c r="AM18" s="2"/>
      <c r="AN18" s="2"/>
    </row>
    <row r="19" spans="1:40" ht="12.75">
      <c r="A19" s="67" t="s">
        <v>19</v>
      </c>
      <c r="B19" s="60">
        <v>38</v>
      </c>
      <c r="C19" s="3">
        <f t="shared" si="16"/>
        <v>1.6218523260776783</v>
      </c>
      <c r="D19" s="2">
        <v>56</v>
      </c>
      <c r="E19" s="3">
        <f t="shared" si="17"/>
        <v>2.390098164746052</v>
      </c>
      <c r="F19" s="2">
        <v>504</v>
      </c>
      <c r="G19" s="3">
        <f t="shared" si="18"/>
        <v>21.51088348271447</v>
      </c>
      <c r="H19" s="2">
        <v>20</v>
      </c>
      <c r="I19" s="8">
        <f t="shared" si="19"/>
        <v>0.8536064874093043</v>
      </c>
      <c r="J19" s="2">
        <v>160</v>
      </c>
      <c r="K19" s="3">
        <f t="shared" si="20"/>
        <v>6.828851899274435</v>
      </c>
      <c r="L19" s="4">
        <v>1316</v>
      </c>
      <c r="M19" s="5">
        <f t="shared" si="21"/>
        <v>56.167306871532226</v>
      </c>
      <c r="N19" s="6">
        <v>102</v>
      </c>
      <c r="O19" s="8">
        <f t="shared" si="22"/>
        <v>4.353393085787452</v>
      </c>
      <c r="P19" s="2">
        <v>11</v>
      </c>
      <c r="Q19" s="3">
        <f t="shared" si="23"/>
        <v>0.4694835680751174</v>
      </c>
      <c r="R19" s="2">
        <v>9</v>
      </c>
      <c r="S19" s="3">
        <f t="shared" si="24"/>
        <v>0.38412291933418696</v>
      </c>
      <c r="T19" s="2">
        <v>21</v>
      </c>
      <c r="U19" s="3">
        <f t="shared" si="25"/>
        <v>0.8962868117797695</v>
      </c>
      <c r="V19" s="2">
        <v>89</v>
      </c>
      <c r="W19" s="3">
        <f t="shared" si="26"/>
        <v>3.798548868971404</v>
      </c>
      <c r="X19" s="2">
        <v>8</v>
      </c>
      <c r="Y19" s="3">
        <f t="shared" si="27"/>
        <v>0.3414425949637217</v>
      </c>
      <c r="Z19" s="2">
        <v>9</v>
      </c>
      <c r="AA19" s="3">
        <f t="shared" si="28"/>
        <v>0.38412291933418696</v>
      </c>
      <c r="AB19" s="13">
        <f t="shared" si="29"/>
        <v>2343</v>
      </c>
      <c r="AC19" s="47">
        <f t="shared" si="31"/>
        <v>812</v>
      </c>
      <c r="AD19" s="74">
        <f t="shared" si="31"/>
        <v>34.65642338881776</v>
      </c>
      <c r="AE19" s="2"/>
      <c r="AF19">
        <v>20</v>
      </c>
      <c r="AG19" s="2"/>
      <c r="AH19" s="2">
        <v>17</v>
      </c>
      <c r="AI19" s="2">
        <v>2</v>
      </c>
      <c r="AJ19" s="38">
        <f t="shared" si="30"/>
        <v>39</v>
      </c>
      <c r="AK19" s="2"/>
      <c r="AL19" s="2"/>
      <c r="AM19" s="2"/>
      <c r="AN19" s="2"/>
    </row>
    <row r="20" spans="1:40" ht="12.75">
      <c r="A20" s="67" t="s">
        <v>20</v>
      </c>
      <c r="B20" s="60">
        <v>24</v>
      </c>
      <c r="C20" s="3">
        <f t="shared" si="16"/>
        <v>0.9195402298850575</v>
      </c>
      <c r="D20" s="2">
        <v>45</v>
      </c>
      <c r="E20" s="3">
        <f t="shared" si="17"/>
        <v>1.7241379310344827</v>
      </c>
      <c r="F20" s="2">
        <v>849</v>
      </c>
      <c r="G20" s="3">
        <f t="shared" si="18"/>
        <v>32.52873563218391</v>
      </c>
      <c r="H20" s="6">
        <v>20</v>
      </c>
      <c r="I20" s="8">
        <f t="shared" si="19"/>
        <v>0.7662835249042146</v>
      </c>
      <c r="J20" s="2">
        <v>140</v>
      </c>
      <c r="K20" s="3">
        <f t="shared" si="20"/>
        <v>5.363984674329502</v>
      </c>
      <c r="L20" s="4">
        <v>1138</v>
      </c>
      <c r="M20" s="5">
        <f t="shared" si="21"/>
        <v>43.60153256704981</v>
      </c>
      <c r="N20" s="6">
        <v>203</v>
      </c>
      <c r="O20" s="8">
        <f t="shared" si="22"/>
        <v>7.777777777777778</v>
      </c>
      <c r="P20" s="2">
        <v>7</v>
      </c>
      <c r="Q20" s="3">
        <f t="shared" si="23"/>
        <v>0.2681992337164751</v>
      </c>
      <c r="R20" s="2">
        <v>6</v>
      </c>
      <c r="S20" s="3">
        <f t="shared" si="24"/>
        <v>0.22988505747126436</v>
      </c>
      <c r="T20" s="2">
        <v>9</v>
      </c>
      <c r="U20" s="3">
        <f t="shared" si="25"/>
        <v>0.3448275862068966</v>
      </c>
      <c r="V20" s="2">
        <v>121</v>
      </c>
      <c r="W20" s="3">
        <f t="shared" si="26"/>
        <v>4.636015325670498</v>
      </c>
      <c r="X20" s="2">
        <v>41</v>
      </c>
      <c r="Y20" s="3">
        <f t="shared" si="27"/>
        <v>1.5708812260536398</v>
      </c>
      <c r="Z20" s="2">
        <v>7</v>
      </c>
      <c r="AA20" s="3">
        <f t="shared" si="28"/>
        <v>0.2681992337164751</v>
      </c>
      <c r="AB20" s="13">
        <f t="shared" si="29"/>
        <v>2610</v>
      </c>
      <c r="AC20" s="47">
        <f t="shared" si="31"/>
        <v>289</v>
      </c>
      <c r="AD20" s="74">
        <f t="shared" si="31"/>
        <v>11.072796934865899</v>
      </c>
      <c r="AE20" s="2"/>
      <c r="AF20">
        <v>18</v>
      </c>
      <c r="AG20" s="2"/>
      <c r="AH20" s="2">
        <v>30</v>
      </c>
      <c r="AI20" s="2"/>
      <c r="AJ20" s="38">
        <f t="shared" si="30"/>
        <v>48</v>
      </c>
      <c r="AK20" s="2"/>
      <c r="AL20" s="2"/>
      <c r="AM20" s="2"/>
      <c r="AN20" s="2"/>
    </row>
    <row r="21" spans="1:40" ht="12.75">
      <c r="A21" s="67" t="s">
        <v>21</v>
      </c>
      <c r="B21" s="60">
        <v>46</v>
      </c>
      <c r="C21" s="3">
        <f t="shared" si="16"/>
        <v>1.823226317875545</v>
      </c>
      <c r="D21" s="2">
        <v>50</v>
      </c>
      <c r="E21" s="3">
        <f t="shared" si="17"/>
        <v>1.9817677368212445</v>
      </c>
      <c r="F21" s="2">
        <v>495</v>
      </c>
      <c r="G21" s="3">
        <f t="shared" si="18"/>
        <v>19.619500594530322</v>
      </c>
      <c r="H21" s="6">
        <v>25</v>
      </c>
      <c r="I21" s="8">
        <f t="shared" si="19"/>
        <v>0.9908838684106223</v>
      </c>
      <c r="J21" s="2">
        <v>112</v>
      </c>
      <c r="K21" s="3">
        <f t="shared" si="20"/>
        <v>4.439159730479588</v>
      </c>
      <c r="L21" s="4">
        <v>1505</v>
      </c>
      <c r="M21" s="5">
        <f t="shared" si="21"/>
        <v>59.65120887831946</v>
      </c>
      <c r="N21" s="6">
        <v>99</v>
      </c>
      <c r="O21" s="8">
        <f t="shared" si="22"/>
        <v>3.9239001189060643</v>
      </c>
      <c r="P21" s="2">
        <v>13</v>
      </c>
      <c r="Q21" s="3">
        <f t="shared" si="23"/>
        <v>0.5152596115735236</v>
      </c>
      <c r="R21" s="2">
        <v>6</v>
      </c>
      <c r="S21" s="3">
        <f t="shared" si="24"/>
        <v>0.23781212841854935</v>
      </c>
      <c r="T21" s="2">
        <v>7</v>
      </c>
      <c r="U21" s="3">
        <f t="shared" si="25"/>
        <v>0.27744748315497425</v>
      </c>
      <c r="V21" s="2">
        <v>121</v>
      </c>
      <c r="W21" s="3">
        <f t="shared" si="26"/>
        <v>4.795877923107412</v>
      </c>
      <c r="X21" s="2">
        <v>37</v>
      </c>
      <c r="Y21" s="3">
        <f t="shared" si="27"/>
        <v>1.466508125247721</v>
      </c>
      <c r="Z21" s="2">
        <v>7</v>
      </c>
      <c r="AA21" s="3">
        <f t="shared" si="28"/>
        <v>0.27744748315497425</v>
      </c>
      <c r="AB21" s="13">
        <f t="shared" si="29"/>
        <v>2523</v>
      </c>
      <c r="AC21" s="47">
        <f t="shared" si="31"/>
        <v>1010</v>
      </c>
      <c r="AD21" s="74">
        <f t="shared" si="31"/>
        <v>40.031708283789136</v>
      </c>
      <c r="AE21" s="2"/>
      <c r="AF21">
        <v>22</v>
      </c>
      <c r="AG21" s="2"/>
      <c r="AH21" s="2">
        <v>31</v>
      </c>
      <c r="AI21" s="2"/>
      <c r="AJ21" s="38">
        <f t="shared" si="30"/>
        <v>53</v>
      </c>
      <c r="AK21" s="2"/>
      <c r="AL21" s="2"/>
      <c r="AM21" s="2"/>
      <c r="AN21" s="2"/>
    </row>
    <row r="22" spans="1:40" ht="12.75">
      <c r="A22" s="67" t="s">
        <v>22</v>
      </c>
      <c r="B22" s="60">
        <v>54</v>
      </c>
      <c r="C22" s="3">
        <f t="shared" si="16"/>
        <v>2.158273381294964</v>
      </c>
      <c r="D22" s="2">
        <v>56</v>
      </c>
      <c r="E22" s="3">
        <f t="shared" si="17"/>
        <v>2.238209432454037</v>
      </c>
      <c r="F22" s="2">
        <v>496</v>
      </c>
      <c r="G22" s="3">
        <f t="shared" si="18"/>
        <v>19.82414068745004</v>
      </c>
      <c r="H22" s="6">
        <v>38</v>
      </c>
      <c r="I22" s="8">
        <f t="shared" si="19"/>
        <v>1.518784972022382</v>
      </c>
      <c r="J22" s="2">
        <v>128</v>
      </c>
      <c r="K22" s="3">
        <f t="shared" si="20"/>
        <v>5.115907274180655</v>
      </c>
      <c r="L22" s="4">
        <v>1438</v>
      </c>
      <c r="M22" s="5">
        <f t="shared" si="21"/>
        <v>57.4740207833733</v>
      </c>
      <c r="N22" s="6">
        <v>96</v>
      </c>
      <c r="O22" s="8">
        <f t="shared" si="22"/>
        <v>3.8369304556354917</v>
      </c>
      <c r="P22" s="2">
        <v>10</v>
      </c>
      <c r="Q22" s="3">
        <f t="shared" si="23"/>
        <v>0.3996802557953637</v>
      </c>
      <c r="R22" s="2">
        <v>8</v>
      </c>
      <c r="S22" s="3">
        <f t="shared" si="24"/>
        <v>0.31974420463629094</v>
      </c>
      <c r="T22" s="2">
        <v>12</v>
      </c>
      <c r="U22" s="3">
        <f t="shared" si="25"/>
        <v>0.47961630695443647</v>
      </c>
      <c r="V22" s="2">
        <v>117</v>
      </c>
      <c r="W22" s="3">
        <f t="shared" si="26"/>
        <v>4.676258992805756</v>
      </c>
      <c r="X22" s="2">
        <v>39</v>
      </c>
      <c r="Y22" s="3">
        <f t="shared" si="27"/>
        <v>1.5587529976019185</v>
      </c>
      <c r="Z22" s="2">
        <v>10</v>
      </c>
      <c r="AA22" s="3">
        <f t="shared" si="28"/>
        <v>0.3996802557953637</v>
      </c>
      <c r="AB22" s="13">
        <f t="shared" si="29"/>
        <v>2502</v>
      </c>
      <c r="AC22" s="47">
        <f t="shared" si="31"/>
        <v>942</v>
      </c>
      <c r="AD22" s="74">
        <f t="shared" si="31"/>
        <v>37.64988009592326</v>
      </c>
      <c r="AE22" s="2"/>
      <c r="AF22">
        <v>22</v>
      </c>
      <c r="AG22" s="2"/>
      <c r="AH22" s="2">
        <v>43</v>
      </c>
      <c r="AI22" s="2">
        <v>2</v>
      </c>
      <c r="AJ22" s="38">
        <f t="shared" si="30"/>
        <v>67</v>
      </c>
      <c r="AK22" s="2"/>
      <c r="AL22" s="2"/>
      <c r="AM22" s="2"/>
      <c r="AN22" s="2"/>
    </row>
    <row r="23" spans="1:40" ht="12.75">
      <c r="A23" s="67" t="s">
        <v>23</v>
      </c>
      <c r="B23" s="60">
        <v>32</v>
      </c>
      <c r="C23" s="3">
        <f t="shared" si="16"/>
        <v>1.3728013728013728</v>
      </c>
      <c r="D23" s="2">
        <v>63</v>
      </c>
      <c r="E23" s="3">
        <f t="shared" si="17"/>
        <v>2.7027027027027026</v>
      </c>
      <c r="F23" s="2">
        <v>684</v>
      </c>
      <c r="G23" s="3">
        <f t="shared" si="18"/>
        <v>29.343629343629345</v>
      </c>
      <c r="H23" s="6">
        <v>28</v>
      </c>
      <c r="I23" s="8">
        <f t="shared" si="19"/>
        <v>1.2012012012012012</v>
      </c>
      <c r="J23" s="2">
        <v>192</v>
      </c>
      <c r="K23" s="3">
        <f t="shared" si="20"/>
        <v>8.236808236808237</v>
      </c>
      <c r="L23" s="4">
        <v>1047</v>
      </c>
      <c r="M23" s="5">
        <f t="shared" si="21"/>
        <v>44.91634491634492</v>
      </c>
      <c r="N23" s="6">
        <v>104</v>
      </c>
      <c r="O23" s="8">
        <f t="shared" si="22"/>
        <v>4.461604461604462</v>
      </c>
      <c r="P23" s="2">
        <v>6</v>
      </c>
      <c r="Q23" s="3">
        <f t="shared" si="23"/>
        <v>0.2574002574002574</v>
      </c>
      <c r="R23" s="2">
        <v>4</v>
      </c>
      <c r="S23" s="3">
        <f t="shared" si="24"/>
        <v>0.1716001716001716</v>
      </c>
      <c r="T23" s="2">
        <v>14</v>
      </c>
      <c r="U23" s="3">
        <f t="shared" si="25"/>
        <v>0.6006006006006006</v>
      </c>
      <c r="V23" s="2">
        <v>126</v>
      </c>
      <c r="W23" s="3">
        <f t="shared" si="26"/>
        <v>5.405405405405405</v>
      </c>
      <c r="X23" s="2">
        <v>13</v>
      </c>
      <c r="Y23" s="3">
        <f t="shared" si="27"/>
        <v>0.5577005577005577</v>
      </c>
      <c r="Z23" s="2">
        <v>18</v>
      </c>
      <c r="AA23" s="3">
        <f t="shared" si="28"/>
        <v>0.7722007722007722</v>
      </c>
      <c r="AB23" s="13">
        <f t="shared" si="29"/>
        <v>2331</v>
      </c>
      <c r="AC23" s="47">
        <f t="shared" si="31"/>
        <v>363</v>
      </c>
      <c r="AD23" s="74">
        <f t="shared" si="31"/>
        <v>15.572715572715573</v>
      </c>
      <c r="AE23" s="2"/>
      <c r="AF23">
        <v>10</v>
      </c>
      <c r="AG23" s="2"/>
      <c r="AH23" s="2">
        <v>23</v>
      </c>
      <c r="AI23" s="2">
        <v>1</v>
      </c>
      <c r="AJ23" s="38">
        <f t="shared" si="30"/>
        <v>34</v>
      </c>
      <c r="AK23" s="2"/>
      <c r="AL23" s="2"/>
      <c r="AM23" s="2"/>
      <c r="AN23" s="2"/>
    </row>
    <row r="24" spans="1:36" s="21" customFormat="1" ht="12.75">
      <c r="A24" s="68" t="s">
        <v>24</v>
      </c>
      <c r="B24" s="70">
        <f>SUM(B15:B23)</f>
        <v>352</v>
      </c>
      <c r="C24" s="17">
        <f>B24*100/AB24</f>
        <v>1.617870110768948</v>
      </c>
      <c r="D24" s="16">
        <f>SUM(D15:D23)</f>
        <v>466</v>
      </c>
      <c r="E24" s="17">
        <f>D24*100/AB24</f>
        <v>2.1418394080066188</v>
      </c>
      <c r="F24" s="16">
        <f>SUM(F15:F23)</f>
        <v>6208</v>
      </c>
      <c r="G24" s="17">
        <f>F24*100/AB24</f>
        <v>28.53334558992508</v>
      </c>
      <c r="H24" s="16">
        <f>SUM(H15:H23)</f>
        <v>227</v>
      </c>
      <c r="I24" s="17">
        <f>H24*100/AB24</f>
        <v>1.0433423725697477</v>
      </c>
      <c r="J24" s="16">
        <f>SUM(J15:J23)</f>
        <v>1417</v>
      </c>
      <c r="K24" s="17">
        <f>J24*100/AB24</f>
        <v>6.512846440226134</v>
      </c>
      <c r="L24" s="18">
        <f>SUM(L15:L23)</f>
        <v>10279</v>
      </c>
      <c r="M24" s="19">
        <f>L24*100/AB24</f>
        <v>47.24456496759664</v>
      </c>
      <c r="N24" s="16">
        <f>SUM(N15:N23)</f>
        <v>1190</v>
      </c>
      <c r="O24" s="17">
        <f>N24*100/AB24</f>
        <v>5.469504067656387</v>
      </c>
      <c r="P24" s="16">
        <f>SUM(P15:P23)</f>
        <v>76</v>
      </c>
      <c r="Q24" s="17">
        <f>P24*100/AB24</f>
        <v>0.34931286482511376</v>
      </c>
      <c r="R24" s="16">
        <f>SUM(R15:R23)</f>
        <v>66</v>
      </c>
      <c r="S24" s="17">
        <f>R24*100/AB24</f>
        <v>0.30335064576917775</v>
      </c>
      <c r="T24" s="16">
        <f>SUM(T15:T23)</f>
        <v>125</v>
      </c>
      <c r="U24" s="17">
        <f>T24*100/AB24</f>
        <v>0.5745277381992002</v>
      </c>
      <c r="V24" s="16">
        <f>SUM(V15:V23)</f>
        <v>1024</v>
      </c>
      <c r="W24" s="17">
        <f>V24*100/AB24</f>
        <v>4.7065312313278485</v>
      </c>
      <c r="X24" s="16">
        <f>SUM(X15:X23)</f>
        <v>216</v>
      </c>
      <c r="Y24" s="17">
        <f>X24*100/AB24</f>
        <v>0.9927839316082181</v>
      </c>
      <c r="Z24" s="16">
        <f>SUM(Z15:Z23)</f>
        <v>111</v>
      </c>
      <c r="AA24" s="17">
        <f>Z24*100/AB24</f>
        <v>0.5101806315208899</v>
      </c>
      <c r="AB24" s="20">
        <f>SUM(AB15:AB23)</f>
        <v>21757</v>
      </c>
      <c r="AC24" s="49">
        <f t="shared" si="31"/>
        <v>4071</v>
      </c>
      <c r="AD24" s="75">
        <f t="shared" si="31"/>
        <v>18.711219377671558</v>
      </c>
      <c r="AE24" s="16">
        <v>0</v>
      </c>
      <c r="AF24" s="16">
        <f>SUM(AF15:AF23)</f>
        <v>140</v>
      </c>
      <c r="AG24" s="16">
        <v>0</v>
      </c>
      <c r="AH24" s="16">
        <f>SUM(AH15:AH23)</f>
        <v>256</v>
      </c>
      <c r="AI24" s="16">
        <f>SUM(AI15:AI23)</f>
        <v>9</v>
      </c>
      <c r="AJ24" s="40">
        <f>SUM(AJ15:AJ23)</f>
        <v>405</v>
      </c>
    </row>
    <row r="25" spans="29:36" ht="12.75">
      <c r="AC25" s="50"/>
      <c r="AD25" s="51"/>
      <c r="AJ25" s="43"/>
    </row>
    <row r="26" spans="1:40" ht="12.75">
      <c r="A26" s="67" t="s">
        <v>25</v>
      </c>
      <c r="B26" s="60">
        <v>28</v>
      </c>
      <c r="C26" s="3">
        <f>(B26*100)/AB26</f>
        <v>1.0313075506445673</v>
      </c>
      <c r="D26" s="2">
        <v>27</v>
      </c>
      <c r="E26" s="3">
        <f>(D26*100)/AB26</f>
        <v>0.994475138121547</v>
      </c>
      <c r="F26" s="4">
        <v>1460</v>
      </c>
      <c r="G26" s="5">
        <f>(F26*100)/AB26</f>
        <v>53.775322283609576</v>
      </c>
      <c r="H26" s="6">
        <v>25</v>
      </c>
      <c r="I26" s="8">
        <f>(H26*100)/AB26</f>
        <v>0.9208103130755064</v>
      </c>
      <c r="J26" s="2">
        <v>152</v>
      </c>
      <c r="K26" s="3">
        <f>(J26*100)/AB26</f>
        <v>5.598526703499079</v>
      </c>
      <c r="L26" s="2">
        <v>699</v>
      </c>
      <c r="M26" s="3">
        <f>(L26*100)/AB26</f>
        <v>25.74585635359116</v>
      </c>
      <c r="N26" s="2">
        <v>149</v>
      </c>
      <c r="O26" s="3">
        <f>(N26*100)/AB26</f>
        <v>5.488029465930018</v>
      </c>
      <c r="P26" s="2">
        <v>7</v>
      </c>
      <c r="Q26" s="3">
        <f>(P26*100)/AB26</f>
        <v>0.2578268876611418</v>
      </c>
      <c r="R26" s="2">
        <v>12</v>
      </c>
      <c r="S26" s="3">
        <f>(R26*100)/AB26</f>
        <v>0.4419889502762431</v>
      </c>
      <c r="T26" s="2">
        <v>8</v>
      </c>
      <c r="U26" s="3">
        <f>(T26*100)/AB26</f>
        <v>0.2946593001841621</v>
      </c>
      <c r="V26" s="2">
        <v>134</v>
      </c>
      <c r="W26" s="3">
        <f>(V26*100)/AB26</f>
        <v>4.935543278084714</v>
      </c>
      <c r="X26" s="2">
        <v>7</v>
      </c>
      <c r="Y26" s="3">
        <f>(X26*100)/AB26</f>
        <v>0.2578268876611418</v>
      </c>
      <c r="Z26" s="2">
        <v>7</v>
      </c>
      <c r="AA26" s="3">
        <f>(Z26*100)/AB26</f>
        <v>0.2578268876611418</v>
      </c>
      <c r="AB26" s="13">
        <f>Z26+X26+T26+R26+P26+N26+L26+H26+F26+D26+B26+J26+V26</f>
        <v>2715</v>
      </c>
      <c r="AC26" s="47">
        <f aca="true" t="shared" si="32" ref="AC26:AD29">F26-L26</f>
        <v>761</v>
      </c>
      <c r="AD26" s="74">
        <f t="shared" si="32"/>
        <v>28.029465930018414</v>
      </c>
      <c r="AE26" s="2"/>
      <c r="AF26">
        <v>11</v>
      </c>
      <c r="AG26" s="2"/>
      <c r="AH26" s="2">
        <v>31</v>
      </c>
      <c r="AI26" s="2">
        <v>2</v>
      </c>
      <c r="AJ26" s="38">
        <f>SUM(AE26:AI26)</f>
        <v>44</v>
      </c>
      <c r="AK26" s="2"/>
      <c r="AL26" s="2"/>
      <c r="AM26" s="2"/>
      <c r="AN26" s="2"/>
    </row>
    <row r="27" spans="1:40" ht="12.75">
      <c r="A27" s="67" t="s">
        <v>26</v>
      </c>
      <c r="B27" s="60">
        <v>37</v>
      </c>
      <c r="C27" s="3">
        <f>(B27*100)/AB27</f>
        <v>1.47117296222664</v>
      </c>
      <c r="D27" s="2">
        <v>37</v>
      </c>
      <c r="E27" s="3">
        <f>(D27*100)/AB27</f>
        <v>1.47117296222664</v>
      </c>
      <c r="F27" s="4">
        <v>1373</v>
      </c>
      <c r="G27" s="5">
        <f>(F27*100)/AB27</f>
        <v>54.59244532803181</v>
      </c>
      <c r="H27" s="6">
        <v>24</v>
      </c>
      <c r="I27" s="8">
        <f>(H27*100)/AB27</f>
        <v>0.9542743538767395</v>
      </c>
      <c r="J27" s="2">
        <v>129</v>
      </c>
      <c r="K27" s="3">
        <f>(J27*100)/AB27</f>
        <v>5.129224652087475</v>
      </c>
      <c r="L27" s="2">
        <v>622</v>
      </c>
      <c r="M27" s="3">
        <f>(L27*100)/AB27</f>
        <v>24.731610337972167</v>
      </c>
      <c r="N27" s="2">
        <v>133</v>
      </c>
      <c r="O27" s="3">
        <f>(N27*100)/AB27</f>
        <v>5.288270377733598</v>
      </c>
      <c r="P27" s="2">
        <v>6</v>
      </c>
      <c r="Q27" s="3">
        <f>(P27*100)/AB27</f>
        <v>0.23856858846918488</v>
      </c>
      <c r="R27" s="2">
        <v>7</v>
      </c>
      <c r="S27" s="3">
        <f>(R27*100)/AB27</f>
        <v>0.2783300198807157</v>
      </c>
      <c r="T27" s="2">
        <v>9</v>
      </c>
      <c r="U27" s="3">
        <f>(T27*100)/AB27</f>
        <v>0.35785288270377735</v>
      </c>
      <c r="V27" s="2">
        <v>125</v>
      </c>
      <c r="W27" s="3">
        <f>(V27*100)/AB27</f>
        <v>4.970178926441352</v>
      </c>
      <c r="X27" s="2">
        <v>6</v>
      </c>
      <c r="Y27" s="3">
        <f>(X27*100)/AB27</f>
        <v>0.23856858846918488</v>
      </c>
      <c r="Z27" s="2">
        <v>7</v>
      </c>
      <c r="AA27" s="3">
        <f>(Z27*100)/AB27</f>
        <v>0.2783300198807157</v>
      </c>
      <c r="AB27" s="13">
        <f>Z27+X27+T27+R27+P27+N27+L27+H27+F27+D27+B27+J27+V27</f>
        <v>2515</v>
      </c>
      <c r="AC27" s="47">
        <f t="shared" si="32"/>
        <v>751</v>
      </c>
      <c r="AD27" s="74">
        <f t="shared" si="32"/>
        <v>29.86083499005964</v>
      </c>
      <c r="AE27" s="2"/>
      <c r="AF27">
        <v>9</v>
      </c>
      <c r="AG27" s="2"/>
      <c r="AH27" s="2">
        <v>22</v>
      </c>
      <c r="AI27" s="2"/>
      <c r="AJ27" s="38">
        <f>SUM(AE27:AI27)</f>
        <v>31</v>
      </c>
      <c r="AK27" s="2"/>
      <c r="AL27" s="2"/>
      <c r="AM27" s="2"/>
      <c r="AN27" s="2"/>
    </row>
    <row r="28" spans="1:40" ht="12.75">
      <c r="A28" s="67" t="s">
        <v>27</v>
      </c>
      <c r="B28" s="60">
        <v>38</v>
      </c>
      <c r="C28" s="3">
        <f>(B28*100)/AB28</f>
        <v>1.317157712305026</v>
      </c>
      <c r="D28" s="2">
        <v>29</v>
      </c>
      <c r="E28" s="3">
        <f>(D28*100)/AB28</f>
        <v>1.0051993067590987</v>
      </c>
      <c r="F28" s="4">
        <v>1512</v>
      </c>
      <c r="G28" s="5">
        <f>(F28*100)/AB28</f>
        <v>52.40901213171577</v>
      </c>
      <c r="H28" s="6">
        <v>23</v>
      </c>
      <c r="I28" s="8">
        <f>(H28*100)/AB28</f>
        <v>0.7972270363951474</v>
      </c>
      <c r="J28" s="2">
        <v>182</v>
      </c>
      <c r="K28" s="3">
        <f>(J28*100)/AB28</f>
        <v>6.308492201039861</v>
      </c>
      <c r="L28" s="2">
        <v>743</v>
      </c>
      <c r="M28" s="3">
        <f>(L28*100)/AB28</f>
        <v>25.753899480069325</v>
      </c>
      <c r="N28" s="2">
        <v>163</v>
      </c>
      <c r="O28" s="3">
        <f>(N28*100)/AB28</f>
        <v>5.649913344887349</v>
      </c>
      <c r="P28" s="2">
        <v>3</v>
      </c>
      <c r="Q28" s="3">
        <f>(P28*100)/AB28</f>
        <v>0.10398613518197573</v>
      </c>
      <c r="R28" s="2">
        <v>3</v>
      </c>
      <c r="S28" s="3">
        <f>(R28*100)/AB28</f>
        <v>0.10398613518197573</v>
      </c>
      <c r="T28" s="2">
        <v>5</v>
      </c>
      <c r="U28" s="3">
        <f>(T28*100)/AB28</f>
        <v>0.1733102253032929</v>
      </c>
      <c r="V28" s="2">
        <v>161</v>
      </c>
      <c r="W28" s="3">
        <f>(V28*100)/AB28</f>
        <v>5.580589254766031</v>
      </c>
      <c r="X28" s="2">
        <v>15</v>
      </c>
      <c r="Y28" s="3">
        <f>(X28*100)/AB28</f>
        <v>0.5199306759098787</v>
      </c>
      <c r="Z28" s="2">
        <v>8</v>
      </c>
      <c r="AA28" s="3">
        <f>(Z28*100)/AB28</f>
        <v>0.2772963604852686</v>
      </c>
      <c r="AB28" s="13">
        <f>Z28+X28+T28+R28+P28+N28+L28+H28+F28+D28+B28+J28+V28</f>
        <v>2885</v>
      </c>
      <c r="AC28" s="47">
        <f t="shared" si="32"/>
        <v>769</v>
      </c>
      <c r="AD28" s="74">
        <f t="shared" si="32"/>
        <v>26.655112651646444</v>
      </c>
      <c r="AE28" s="2"/>
      <c r="AF28">
        <v>9</v>
      </c>
      <c r="AG28" s="2"/>
      <c r="AH28" s="2">
        <v>21</v>
      </c>
      <c r="AI28" s="2">
        <v>1</v>
      </c>
      <c r="AJ28" s="38">
        <f>SUM(AE28:AI28)</f>
        <v>31</v>
      </c>
      <c r="AK28" s="2"/>
      <c r="AL28" s="2"/>
      <c r="AM28" s="2"/>
      <c r="AN28" s="2"/>
    </row>
    <row r="29" spans="1:36" ht="12.75">
      <c r="A29" s="68" t="s">
        <v>58</v>
      </c>
      <c r="B29" s="70">
        <f>SUM(B26:B28)</f>
        <v>103</v>
      </c>
      <c r="C29" s="17">
        <f>(B29*100)/AB29</f>
        <v>1.2692544670363524</v>
      </c>
      <c r="D29" s="70">
        <f>SUM(D26:D28)</f>
        <v>93</v>
      </c>
      <c r="E29" s="17">
        <f>(D29*100)/AB29</f>
        <v>1.146025878003697</v>
      </c>
      <c r="F29" s="100">
        <f>SUM(F26:F28)</f>
        <v>4345</v>
      </c>
      <c r="G29" s="19">
        <f>(F29*100)/AB29</f>
        <v>53.542821934688845</v>
      </c>
      <c r="H29" s="70">
        <f>SUM(H26:H28)</f>
        <v>72</v>
      </c>
      <c r="I29" s="17">
        <f>(H29*100)/AB29</f>
        <v>0.8872458410351202</v>
      </c>
      <c r="J29" s="70">
        <f>SUM(J26:J28)</f>
        <v>463</v>
      </c>
      <c r="K29" s="17">
        <f>(J29*100)/AB29</f>
        <v>5.705483672211953</v>
      </c>
      <c r="L29" s="70">
        <f>SUM(L26:L28)</f>
        <v>2064</v>
      </c>
      <c r="M29" s="17">
        <f>(L29*100)/AB29</f>
        <v>25.43438077634011</v>
      </c>
      <c r="N29" s="70">
        <f>SUM(N26:N28)</f>
        <v>445</v>
      </c>
      <c r="O29" s="17">
        <f>(N29*100)/AB29</f>
        <v>5.483672211953174</v>
      </c>
      <c r="P29" s="70">
        <f>SUM(P26:P28)</f>
        <v>16</v>
      </c>
      <c r="Q29" s="17">
        <f>(P29*100)/AB29</f>
        <v>0.1971657424522489</v>
      </c>
      <c r="R29" s="70">
        <f>SUM(R26:R28)</f>
        <v>22</v>
      </c>
      <c r="S29" s="17">
        <f>(R29*100)/AB29</f>
        <v>0.2711028958718423</v>
      </c>
      <c r="T29" s="70">
        <f>SUM(T26:T28)</f>
        <v>22</v>
      </c>
      <c r="U29" s="17">
        <f>(T29*100)/AB29</f>
        <v>0.2711028958718423</v>
      </c>
      <c r="V29" s="70">
        <f>SUM(V26:V28)</f>
        <v>420</v>
      </c>
      <c r="W29" s="17">
        <f>(V29*100)/AB29</f>
        <v>5.175600739371534</v>
      </c>
      <c r="X29" s="70">
        <f>SUM(X26:X28)</f>
        <v>28</v>
      </c>
      <c r="Y29" s="17">
        <f>(X29*100)/AB29</f>
        <v>0.3450400492914356</v>
      </c>
      <c r="Z29" s="70">
        <f>SUM(Z26:Z28)</f>
        <v>22</v>
      </c>
      <c r="AA29" s="17">
        <f>(Z29*100)/AB29</f>
        <v>0.2711028958718423</v>
      </c>
      <c r="AB29" s="24">
        <f>SUM(AB26:AB28)</f>
        <v>8115</v>
      </c>
      <c r="AC29" s="49">
        <f t="shared" si="32"/>
        <v>2281</v>
      </c>
      <c r="AD29" s="75">
        <f t="shared" si="32"/>
        <v>28.108441158348736</v>
      </c>
      <c r="AE29" s="70">
        <v>0</v>
      </c>
      <c r="AF29" s="70">
        <f>SUM(AF26:AF28)</f>
        <v>29</v>
      </c>
      <c r="AG29" s="70">
        <v>0</v>
      </c>
      <c r="AH29" s="70">
        <f>SUM(AH26:AH28)</f>
        <v>74</v>
      </c>
      <c r="AI29" s="70">
        <f>SUM(AI26:AI28)</f>
        <v>3</v>
      </c>
      <c r="AJ29" s="40">
        <f>SUM(AJ26:AJ28)</f>
        <v>106</v>
      </c>
    </row>
    <row r="30" spans="1:36" ht="12.75">
      <c r="A30" s="68" t="s">
        <v>28</v>
      </c>
      <c r="AC30" s="50"/>
      <c r="AD30" s="51"/>
      <c r="AJ30" s="43"/>
    </row>
    <row r="31" spans="1:36" ht="12.75">
      <c r="A31" s="69"/>
      <c r="AC31" s="50"/>
      <c r="AD31" s="51"/>
      <c r="AJ31" s="43"/>
    </row>
    <row r="32" spans="1:40" ht="12.75">
      <c r="A32" s="67" t="s">
        <v>29</v>
      </c>
      <c r="B32" s="60">
        <v>230</v>
      </c>
      <c r="C32" s="3">
        <f>(B32*100)/AB32</f>
        <v>1.141779189833201</v>
      </c>
      <c r="D32" s="2">
        <v>337</v>
      </c>
      <c r="E32" s="3">
        <f>(D32*100)/AB32</f>
        <v>1.6729547259729944</v>
      </c>
      <c r="F32" s="4">
        <v>8313</v>
      </c>
      <c r="G32" s="5">
        <f>(F32*100)/AB32</f>
        <v>41.267871326449566</v>
      </c>
      <c r="H32" s="6">
        <v>255</v>
      </c>
      <c r="I32" s="8">
        <f>(H32*100)/AB32</f>
        <v>1.2658856235107228</v>
      </c>
      <c r="J32" s="2">
        <v>949</v>
      </c>
      <c r="K32" s="3">
        <f>(J32*100)/AB32</f>
        <v>4.71108022239873</v>
      </c>
      <c r="L32" s="2">
        <v>7641</v>
      </c>
      <c r="M32" s="3">
        <f>(L32*100)/AB32</f>
        <v>37.931890389197775</v>
      </c>
      <c r="N32" s="2">
        <v>1037</v>
      </c>
      <c r="O32" s="3">
        <f>(N32*100)/AB32</f>
        <v>5.147934868943606</v>
      </c>
      <c r="P32" s="2">
        <v>35</v>
      </c>
      <c r="Q32" s="3">
        <f>(P32*100)/AB32</f>
        <v>0.1737490071485306</v>
      </c>
      <c r="R32" s="2">
        <v>63</v>
      </c>
      <c r="S32" s="3">
        <f>(R32*100)/AB32</f>
        <v>0.31274821286735505</v>
      </c>
      <c r="T32" s="2">
        <v>79</v>
      </c>
      <c r="U32" s="3">
        <f>(T32*100)/AB32</f>
        <v>0.392176330420969</v>
      </c>
      <c r="V32" s="2">
        <v>828</v>
      </c>
      <c r="W32" s="3">
        <f>(V32*100)/AB32</f>
        <v>4.110405083399524</v>
      </c>
      <c r="X32" s="2">
        <v>230</v>
      </c>
      <c r="Y32" s="3">
        <f>(X32*100)/AB32</f>
        <v>1.141779189833201</v>
      </c>
      <c r="Z32" s="2">
        <v>147</v>
      </c>
      <c r="AA32" s="3">
        <f>(Z32*100)/AB32</f>
        <v>0.7297458300238284</v>
      </c>
      <c r="AB32" s="13">
        <f>Z32+X32+T32+R32+P32+N32+L32+H32+F32+D32+B32+J32+V32</f>
        <v>20144</v>
      </c>
      <c r="AC32" s="47">
        <f>F32-L32</f>
        <v>672</v>
      </c>
      <c r="AD32" s="74">
        <f>G32-M32</f>
        <v>3.33598093725179</v>
      </c>
      <c r="AE32" s="2">
        <v>0</v>
      </c>
      <c r="AF32">
        <v>33</v>
      </c>
      <c r="AG32" s="2">
        <v>0</v>
      </c>
      <c r="AH32" s="2">
        <v>87</v>
      </c>
      <c r="AI32" s="2">
        <v>6</v>
      </c>
      <c r="AJ32" s="38">
        <f>SUM(AE32:AI32)</f>
        <v>126</v>
      </c>
      <c r="AK32" s="2"/>
      <c r="AL32" s="2"/>
      <c r="AM32" s="2"/>
      <c r="AN32" s="2"/>
    </row>
    <row r="33" spans="1:36" ht="12.75">
      <c r="A33" s="71"/>
      <c r="H33" s="7"/>
      <c r="I33" s="7"/>
      <c r="AC33" s="50"/>
      <c r="AD33" s="51"/>
      <c r="AJ33" s="43"/>
    </row>
    <row r="34" spans="1:36" ht="12.75">
      <c r="A34" s="67" t="s">
        <v>30</v>
      </c>
      <c r="B34" s="60">
        <f>B32+B29+B24+B13</f>
        <v>1097</v>
      </c>
      <c r="C34" s="3">
        <f>(B34*100)/AB34</f>
        <v>1.532743709044166</v>
      </c>
      <c r="D34" s="60">
        <f>D32+D29+D24+D13</f>
        <v>1280</v>
      </c>
      <c r="E34" s="3">
        <f>(D34*100)/AB34</f>
        <v>1.7884338628774223</v>
      </c>
      <c r="F34" s="60">
        <f>F32+F29+F24+F13</f>
        <v>27091</v>
      </c>
      <c r="G34" s="3">
        <f>(F34*100)/AB34</f>
        <v>37.85192326500957</v>
      </c>
      <c r="H34" s="61">
        <f>H32+H29+H24+H13</f>
        <v>732</v>
      </c>
      <c r="I34" s="8">
        <f>(H34*100)/AB34</f>
        <v>1.022760615333026</v>
      </c>
      <c r="J34" s="60">
        <f>J32+J29+J24+J13</f>
        <v>3759</v>
      </c>
      <c r="K34" s="3">
        <f>(J34*100)/AB34</f>
        <v>5.2521272582470555</v>
      </c>
      <c r="L34" s="73">
        <f>L32+L29+L24+L13</f>
        <v>29213</v>
      </c>
      <c r="M34" s="5">
        <f>(L34*100)/AB34</f>
        <v>40.81681127831105</v>
      </c>
      <c r="N34" s="60">
        <f>N32+N29+N24+N13</f>
        <v>3532</v>
      </c>
      <c r="O34" s="3">
        <f>(N34*100)/AB34</f>
        <v>4.934959690377387</v>
      </c>
      <c r="P34" s="60">
        <f>P32+P29+P24+P13</f>
        <v>195</v>
      </c>
      <c r="Q34" s="3">
        <f>(P34*100)/AB34</f>
        <v>0.2724567212977323</v>
      </c>
      <c r="R34" s="60">
        <f>R32+R29+R24+R13</f>
        <v>201</v>
      </c>
      <c r="S34" s="3">
        <f>(R34*100)/AB34</f>
        <v>0.28084000502997025</v>
      </c>
      <c r="T34" s="60">
        <f>T32+T29+T24+T13</f>
        <v>300</v>
      </c>
      <c r="U34" s="3">
        <f>(T34*100)/AB34</f>
        <v>0.41916418661189586</v>
      </c>
      <c r="V34" s="60">
        <f>V32+V29+V24+V13</f>
        <v>3210</v>
      </c>
      <c r="W34" s="3">
        <f>(V34*100)/AB34</f>
        <v>4.485056796747286</v>
      </c>
      <c r="X34" s="60">
        <f>X32+X29+X24+X13</f>
        <v>592</v>
      </c>
      <c r="Y34" s="3">
        <f>(X34*100)/AB34</f>
        <v>0.8271506615808079</v>
      </c>
      <c r="Z34" s="60">
        <f>Z32+Z29+Z24+Z13</f>
        <v>369</v>
      </c>
      <c r="AA34" s="3">
        <f>(Z34*100)/AB34</f>
        <v>0.515571949532632</v>
      </c>
      <c r="AB34" s="14">
        <f>AB32+AB29+AB24+AB13</f>
        <v>71571</v>
      </c>
      <c r="AC34" s="47">
        <f>L34-F34</f>
        <v>2122</v>
      </c>
      <c r="AD34" s="74">
        <f>M34-G34</f>
        <v>2.9648880133014828</v>
      </c>
      <c r="AE34" s="60">
        <v>0</v>
      </c>
      <c r="AF34" s="60">
        <f>AF32+AF29+AF24+AF13</f>
        <v>349</v>
      </c>
      <c r="AG34" s="60">
        <f>AG32+AG29+AG24+AG13</f>
        <v>2</v>
      </c>
      <c r="AH34" s="60">
        <f>AH32+AH29+AH24+AH13</f>
        <v>700</v>
      </c>
      <c r="AI34" s="60">
        <f>AI32+AI29+AI24+AI13</f>
        <v>31</v>
      </c>
      <c r="AJ34" s="58">
        <f>AJ32+AJ29+AJ24+AJ13</f>
        <v>1082</v>
      </c>
    </row>
    <row r="35" spans="1:36" ht="12.7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8"/>
      <c r="AD35" s="77"/>
      <c r="AE35" s="76"/>
      <c r="AF35" s="76"/>
      <c r="AG35" s="76"/>
      <c r="AH35" s="76"/>
      <c r="AI35" s="76"/>
      <c r="AJ35" s="79"/>
    </row>
    <row r="36" spans="29:36" ht="12.75">
      <c r="AC36" s="50"/>
      <c r="AD36" s="51"/>
      <c r="AJ36" s="43"/>
    </row>
    <row r="37" spans="1:40" ht="12.75">
      <c r="A37" s="67" t="s">
        <v>31</v>
      </c>
      <c r="B37" s="61">
        <v>1042</v>
      </c>
      <c r="C37" s="3">
        <f>(B37*100)/AB37</f>
        <v>1.4095748278614233</v>
      </c>
      <c r="D37" s="6">
        <v>1406</v>
      </c>
      <c r="E37" s="3">
        <f>(D37*100)/AB37</f>
        <v>1.901979086346604</v>
      </c>
      <c r="F37" s="6">
        <v>16258</v>
      </c>
      <c r="G37" s="3">
        <f>(F37*100)/AB37</f>
        <v>21.993155039703474</v>
      </c>
      <c r="H37" s="6">
        <v>528</v>
      </c>
      <c r="I37" s="3">
        <f>(H37*100)/AB37</f>
        <v>0.7142567265938883</v>
      </c>
      <c r="J37" s="6">
        <v>5341</v>
      </c>
      <c r="K37" s="3">
        <f>(J37*100)/AB37</f>
        <v>7.225085562003707</v>
      </c>
      <c r="L37" s="4">
        <v>39920</v>
      </c>
      <c r="M37" s="5">
        <f>(L37*100)/AB37</f>
        <v>54.00213735914397</v>
      </c>
      <c r="N37" s="6">
        <v>5675</v>
      </c>
      <c r="O37" s="8">
        <f>(N37*100)/AB37</f>
        <v>7.6769070519324165</v>
      </c>
      <c r="P37" s="6">
        <v>216</v>
      </c>
      <c r="Q37" s="3">
        <f>(P37*100)/AB37</f>
        <v>0.29219593360659063</v>
      </c>
      <c r="R37" s="6">
        <v>313</v>
      </c>
      <c r="S37" s="3">
        <f>(R37*100)/AB37</f>
        <v>0.42341355193917996</v>
      </c>
      <c r="T37" s="6">
        <v>578</v>
      </c>
      <c r="U37" s="3">
        <f>(T37*100)/AB37</f>
        <v>0.7818946741880064</v>
      </c>
      <c r="V37" s="2">
        <v>1922</v>
      </c>
      <c r="W37" s="3">
        <f>(V37*100)/AB37</f>
        <v>2.6000027055179036</v>
      </c>
      <c r="X37" s="6">
        <v>307</v>
      </c>
      <c r="Y37" s="3">
        <f>(X37*100)/AB37</f>
        <v>0.4152969982278858</v>
      </c>
      <c r="Z37" s="6">
        <v>417</v>
      </c>
      <c r="AA37" s="3">
        <f>(Z37*100)/AB37</f>
        <v>0.5641004829349459</v>
      </c>
      <c r="AB37" s="13">
        <f>Z37+X37+T37+R37+P37+N37+L37+H37+F37+D37+B37+J37+V37</f>
        <v>73923</v>
      </c>
      <c r="AC37" s="47">
        <f>L37-F37</f>
        <v>23662</v>
      </c>
      <c r="AD37" s="74">
        <f>M37-G37</f>
        <v>32.0089823194405</v>
      </c>
      <c r="AE37" s="6">
        <v>1</v>
      </c>
      <c r="AF37">
        <v>551</v>
      </c>
      <c r="AG37" s="6">
        <v>1</v>
      </c>
      <c r="AH37" s="6">
        <v>1176</v>
      </c>
      <c r="AI37" s="6">
        <v>57</v>
      </c>
      <c r="AJ37" s="38">
        <f>SUM(AE37:AI37)</f>
        <v>1786</v>
      </c>
      <c r="AK37" s="2"/>
      <c r="AL37" s="2"/>
      <c r="AM37" s="2"/>
      <c r="AN37" s="2"/>
    </row>
    <row r="38" spans="1:36" ht="12.7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8"/>
      <c r="AD38" s="77"/>
      <c r="AE38" s="76"/>
      <c r="AF38" s="76"/>
      <c r="AG38" s="76"/>
      <c r="AH38" s="76"/>
      <c r="AI38" s="76"/>
      <c r="AJ38" s="79"/>
    </row>
    <row r="39" spans="29:36" ht="12.75">
      <c r="AC39" s="50"/>
      <c r="AD39" s="51"/>
      <c r="AJ39" s="43"/>
    </row>
    <row r="40" spans="1:36" ht="12.75">
      <c r="A40" s="67" t="s">
        <v>32</v>
      </c>
      <c r="B40" s="60">
        <f>B34+B37</f>
        <v>2139</v>
      </c>
      <c r="C40" s="95">
        <f>(B40*100)/AB40</f>
        <v>1.4701637180914677</v>
      </c>
      <c r="D40" s="60">
        <f>D34+D37</f>
        <v>2686</v>
      </c>
      <c r="E40" s="95">
        <f>(D40*100)/AB40</f>
        <v>1.8461242388002255</v>
      </c>
      <c r="F40" s="60">
        <f>F34+F37</f>
        <v>43349</v>
      </c>
      <c r="G40" s="95">
        <f>(F40*100)/AB40</f>
        <v>29.794355780994405</v>
      </c>
      <c r="H40" s="60">
        <f>H34+H37</f>
        <v>1260</v>
      </c>
      <c r="I40" s="95">
        <f>(H40*100)/AB40</f>
        <v>0.8660150934059136</v>
      </c>
      <c r="J40" s="60">
        <f>J34+J37</f>
        <v>9100</v>
      </c>
      <c r="K40" s="95">
        <f>(J40*100)/AB40</f>
        <v>6.254553452376043</v>
      </c>
      <c r="L40" s="73">
        <f>L34+L37</f>
        <v>69133</v>
      </c>
      <c r="M40" s="93">
        <f>(L40*100)/AB40</f>
        <v>47.516048771770656</v>
      </c>
      <c r="N40" s="61">
        <f>N34+N37</f>
        <v>9207</v>
      </c>
      <c r="O40" s="92">
        <f>(N40*100)/AB40</f>
        <v>6.328096003958926</v>
      </c>
      <c r="P40" s="60">
        <f>P34+P37</f>
        <v>411</v>
      </c>
      <c r="Q40" s="95">
        <f>(P40*100)/AB40</f>
        <v>0.2824858757062147</v>
      </c>
      <c r="R40" s="60">
        <f>R34+R37</f>
        <v>514</v>
      </c>
      <c r="S40" s="95">
        <f>(R40*100)/AB40</f>
        <v>0.35327917302431716</v>
      </c>
      <c r="T40" s="60">
        <f>T34+T37</f>
        <v>878</v>
      </c>
      <c r="U40" s="95">
        <f>(T40*100)/AB40</f>
        <v>0.6034613111193589</v>
      </c>
      <c r="V40" s="60">
        <f>V34+V37</f>
        <v>5132</v>
      </c>
      <c r="W40" s="95">
        <f>(V40*100)/AB40</f>
        <v>3.5272932217136104</v>
      </c>
      <c r="X40" s="60">
        <f>X34+X37</f>
        <v>899</v>
      </c>
      <c r="Y40" s="95">
        <f>(X40*100)/AB40</f>
        <v>0.6178948960094575</v>
      </c>
      <c r="Z40" s="60">
        <f>Z34+Z37</f>
        <v>786</v>
      </c>
      <c r="AA40" s="95">
        <f>(Z40*100)/AB40</f>
        <v>0.5402284630294033</v>
      </c>
      <c r="AB40" s="14">
        <f>AB34+AB37</f>
        <v>145494</v>
      </c>
      <c r="AC40" s="47">
        <f>L40-F40</f>
        <v>25784</v>
      </c>
      <c r="AD40" s="74">
        <f>M40-G40</f>
        <v>17.72169299077625</v>
      </c>
      <c r="AE40" s="60">
        <f aca="true" t="shared" si="33" ref="AE40:AJ40">AE34+AE37</f>
        <v>1</v>
      </c>
      <c r="AF40" s="60">
        <f t="shared" si="33"/>
        <v>900</v>
      </c>
      <c r="AG40" s="60">
        <f t="shared" si="33"/>
        <v>3</v>
      </c>
      <c r="AH40" s="60">
        <f t="shared" si="33"/>
        <v>1876</v>
      </c>
      <c r="AI40" s="60">
        <f t="shared" si="33"/>
        <v>88</v>
      </c>
      <c r="AJ40" s="58">
        <f t="shared" si="33"/>
        <v>2868</v>
      </c>
    </row>
    <row r="41" spans="1:36" ht="12.7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8"/>
      <c r="AD41" s="77"/>
      <c r="AE41" s="76"/>
      <c r="AF41" s="76"/>
      <c r="AG41" s="76"/>
      <c r="AH41" s="76"/>
      <c r="AI41" s="76"/>
      <c r="AJ41" s="79"/>
    </row>
  </sheetData>
  <sheetProtection/>
  <mergeCells count="2">
    <mergeCell ref="B1:AB1"/>
    <mergeCell ref="AE1:AJ1"/>
  </mergeCells>
  <printOptions/>
  <pageMargins left="0.75" right="0.75" top="1" bottom="1" header="0.5" footer="0.5"/>
  <pageSetup orientation="portrait" paperSize="9" r:id="rId1"/>
  <ignoredErrors>
    <ignoredError sqref="C34 C40 M40 O40 S13:U13 E40 G40 Q40 S24:U24 I40 K40 Z13:AA13 S40 U40 AA29 Y29 U29 S29 Q29 O29 M29 K29 I29 G29 E29 C29 Y40 AA40 AA34 Y34 U34 S34 Q34 O34 M34 K34 I34 G34 E34 C13:E13 F13:G13 H13:I13 J13:K13 L13:M13 N13:O13 P13:Q13 R13 W13:Y13 C24:E24 F24:G24 H24:I24 J24:K24 L24:M24 N24:O24 P24:Q24 R24 W24:Y24 Z24:AA24 W29 W34 W40 AC6:AD6 AC7:AD7 AC11:AD11 AC17:AD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dc:creator>
  <cp:keywords/>
  <dc:description/>
  <cp:lastModifiedBy>Colin</cp:lastModifiedBy>
  <dcterms:created xsi:type="dcterms:W3CDTF">2010-09-05T23:38:32Z</dcterms:created>
  <dcterms:modified xsi:type="dcterms:W3CDTF">2017-02-24T09:49:44Z</dcterms:modified>
  <cp:category/>
  <cp:version/>
  <cp:contentType/>
  <cp:contentStatus/>
</cp:coreProperties>
</file>