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80" windowHeight="8835" activeTab="0"/>
  </bookViews>
  <sheets>
    <sheet name="Notes" sheetId="1" r:id="rId1"/>
    <sheet name="Mayor of London Election" sheetId="2" r:id="rId2"/>
    <sheet name="GLA Constit Member Election" sheetId="3" r:id="rId3"/>
    <sheet name="GLA London Member List Election" sheetId="4" r:id="rId4"/>
  </sheets>
  <definedNames/>
  <calcPr fullCalcOnLoad="1"/>
</workbook>
</file>

<file path=xl/sharedStrings.xml><?xml version="1.0" encoding="utf-8"?>
<sst xmlns="http://schemas.openxmlformats.org/spreadsheetml/2006/main" count="264" uniqueCount="108">
  <si>
    <t>Spoilt Votes</t>
  </si>
  <si>
    <t>%</t>
  </si>
  <si>
    <t>Total
Good Votes</t>
  </si>
  <si>
    <t>Majority for Leading Candidate</t>
  </si>
  <si>
    <t>% Majority for Leading Candidate</t>
  </si>
  <si>
    <t>Total
Spoilt</t>
  </si>
  <si>
    <t>Belmont</t>
  </si>
  <si>
    <t>Canons</t>
  </si>
  <si>
    <t>Edgware</t>
  </si>
  <si>
    <t>Harrow Weald</t>
  </si>
  <si>
    <t>Kenton West</t>
  </si>
  <si>
    <t>Queensbury</t>
  </si>
  <si>
    <t>Stanmore Park</t>
  </si>
  <si>
    <t>Wealdstone</t>
  </si>
  <si>
    <t>HARROW EAST</t>
  </si>
  <si>
    <t>Greenhill</t>
  </si>
  <si>
    <t>Harrow on the Hill</t>
  </si>
  <si>
    <t>Headstone North</t>
  </si>
  <si>
    <t>Headstone South</t>
  </si>
  <si>
    <t>Marlborough</t>
  </si>
  <si>
    <t>Rayners Lane</t>
  </si>
  <si>
    <t xml:space="preserve">Roxbourne </t>
  </si>
  <si>
    <t>Roxeth</t>
  </si>
  <si>
    <t>West Harrow</t>
  </si>
  <si>
    <t>HARROW WEST</t>
  </si>
  <si>
    <t>Hatch End</t>
  </si>
  <si>
    <t>Pinner</t>
  </si>
  <si>
    <t>Pinner South</t>
  </si>
  <si>
    <t>PINNER (part)</t>
  </si>
  <si>
    <t>Postal Voting</t>
  </si>
  <si>
    <t>LB HARROW (Total)</t>
  </si>
  <si>
    <t>LB BRENT (Total)</t>
  </si>
  <si>
    <t>BRENT and HARROW (Total)</t>
  </si>
  <si>
    <t>1st Choice Spoilt Votes</t>
  </si>
  <si>
    <t>Want of official mark</t>
  </si>
  <si>
    <t>Writing identifying voter</t>
  </si>
  <si>
    <t>Unmarked</t>
  </si>
  <si>
    <t>Uncertain</t>
  </si>
  <si>
    <t>1st Choice Voting</t>
  </si>
  <si>
    <t>2nd Choice Voting</t>
  </si>
  <si>
    <t>Total Good 2nd Choice Votes</t>
  </si>
  <si>
    <t>Total Good 1st Choice Votes</t>
  </si>
  <si>
    <t>Total    Spoilt</t>
  </si>
  <si>
    <t>2nd Choice Spoilt Votes</t>
  </si>
  <si>
    <t>C</t>
  </si>
  <si>
    <t>Green</t>
  </si>
  <si>
    <t>Lab</t>
  </si>
  <si>
    <t>L/Dem</t>
  </si>
  <si>
    <t>Majority for Leading Party</t>
  </si>
  <si>
    <t>% Majority for Leading Party</t>
  </si>
  <si>
    <t>Total Good Votes</t>
  </si>
  <si>
    <t>RUISLIP, NORTHWOOD and</t>
  </si>
  <si>
    <t>the overall tallies within each GLA constituency were calculated via sub-totals for every local authority ward.</t>
  </si>
  <si>
    <t>i)</t>
  </si>
  <si>
    <t>Election for the Mayor of London</t>
  </si>
  <si>
    <t>The following three spread sheets give the ward-by-ward analyses for Harrow for these elections:</t>
  </si>
  <si>
    <t>ii)</t>
  </si>
  <si>
    <t>Election of a Constituency Member for Brent and Harrow</t>
  </si>
  <si>
    <t>iii)</t>
  </si>
  <si>
    <r>
      <t xml:space="preserve">Postal votes were counted and reported separately: therefore the ward voting figures do not show </t>
    </r>
    <r>
      <rPr>
        <b/>
        <i/>
        <sz val="12"/>
        <rFont val="Arial"/>
        <family val="2"/>
      </rPr>
      <t>precise</t>
    </r>
    <r>
      <rPr>
        <b/>
        <sz val="12"/>
        <rFont val="Arial"/>
        <family val="2"/>
      </rPr>
      <t xml:space="preserve"> voting patterns within</t>
    </r>
  </si>
  <si>
    <t>Election of additional London-wide GLA members from Party Lists</t>
  </si>
  <si>
    <r>
      <t xml:space="preserve">The leading candidate or party within each ward is shown in </t>
    </r>
    <r>
      <rPr>
        <b/>
        <u val="single"/>
        <sz val="12"/>
        <rFont val="Arial"/>
        <family val="2"/>
      </rPr>
      <t>bold</t>
    </r>
  </si>
  <si>
    <t>More votes than entitled</t>
  </si>
  <si>
    <t>UKIP</t>
  </si>
  <si>
    <t>Animal Welfare Party</t>
  </si>
  <si>
    <t>Women's Equality Party</t>
  </si>
  <si>
    <t>Khan     (Lab)</t>
  </si>
  <si>
    <t>Kenton East</t>
  </si>
  <si>
    <t>Electronic vote counting methods were used at the 2021 Mayor of London and Greater London Authority elections:</t>
  </si>
  <si>
    <t>The raw data were were posted on the 'London Elects' web site in May 2021and have been presented here in a slightly different format.</t>
  </si>
  <si>
    <t>Bailey     (C)</t>
  </si>
  <si>
    <t>Balayev (Renew)</t>
  </si>
  <si>
    <t>Berry (Green)</t>
  </si>
  <si>
    <t>Binface (Binface)</t>
  </si>
  <si>
    <t>Brown (Pink)</t>
  </si>
  <si>
    <t>Corbyn (LLL)</t>
  </si>
  <si>
    <t>Fosh     (Ind)</t>
  </si>
  <si>
    <t>Fox     (Reclaim)</t>
  </si>
  <si>
    <t>Gammons (UKIP)</t>
  </si>
  <si>
    <t>Hewison (Rejoin EU)</t>
  </si>
  <si>
    <t>Hudson (AWP)</t>
  </si>
  <si>
    <t>Kelleher (SDP)</t>
  </si>
  <si>
    <t>Kurten (Heritage)</t>
  </si>
  <si>
    <t>London (Ind)</t>
  </si>
  <si>
    <t>Obunge (Ind)</t>
  </si>
  <si>
    <t>Omilana (Ind)</t>
  </si>
  <si>
    <t>Porritt (L/Dem)</t>
  </si>
  <si>
    <t>Reid    (WEP)</t>
  </si>
  <si>
    <t>Rose   (Real)</t>
  </si>
  <si>
    <t>Cobyn (LLL)</t>
  </si>
  <si>
    <t>Reid   (WEP)</t>
  </si>
  <si>
    <t>Georgiou    (L/Dem)</t>
  </si>
  <si>
    <t>Price (Reform)</t>
  </si>
  <si>
    <t>Samuel-Leport     (C)</t>
  </si>
  <si>
    <t>Wallace    (Green)</t>
  </si>
  <si>
    <t>Hirani (Lab/Co-op)</t>
  </si>
  <si>
    <t>Christian  Peoples  Alliance</t>
  </si>
  <si>
    <t>Communist Party of Britain</t>
  </si>
  <si>
    <t>Heritage</t>
  </si>
  <si>
    <t>Let    London Live</t>
  </si>
  <si>
    <t>Londepen-dence</t>
  </si>
  <si>
    <t>London  Real        Party</t>
  </si>
  <si>
    <t>National Liberal Party</t>
  </si>
  <si>
    <t>ReformUK</t>
  </si>
  <si>
    <t>Rejoin EU</t>
  </si>
  <si>
    <t>SDP</t>
  </si>
  <si>
    <t>TUSC</t>
  </si>
  <si>
    <t>that area as they only take account of "on-the-day" voting.</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</si>
</sst>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0.0"/>
    <numFmt numFmtId="168" formatCode="#,##0_ ;\-#,##0\ "/>
    <numFmt numFmtId="169" formatCode="0.0"/>
    <numFmt numFmtId="170" formatCode="0_ ;\-0\ "/>
  </numFmts>
  <fonts count="44">
    <font>
      <sz val="10"/>
      <name val="Arial"/>
      <family val="0"/>
    </font>
    <font>
      <b/>
      <sz val="9"/>
      <name val="Arial"/>
      <family val="2"/>
    </font>
    <font>
      <sz val="9"/>
      <name val="Arial"/>
      <family val="2"/>
    </font>
    <font>
      <b/>
      <sz val="10"/>
      <name val="Arial"/>
      <family val="2"/>
    </font>
    <font>
      <b/>
      <i/>
      <sz val="10"/>
      <name val="Arial"/>
      <family val="2"/>
    </font>
    <font>
      <i/>
      <sz val="10"/>
      <name val="Arial"/>
      <family val="2"/>
    </font>
    <font>
      <b/>
      <sz val="12"/>
      <name val="Arial"/>
      <family val="2"/>
    </font>
    <font>
      <b/>
      <i/>
      <sz val="12"/>
      <name val="Arial"/>
      <family val="2"/>
    </font>
    <font>
      <sz val="8"/>
      <name val="Arial"/>
      <family val="2"/>
    </font>
    <font>
      <b/>
      <u val="single"/>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27">
    <xf numFmtId="0" fontId="0" fillId="0" borderId="0" xfId="0" applyAlignment="1">
      <alignment/>
    </xf>
    <xf numFmtId="0" fontId="3" fillId="33" borderId="10" xfId="0" applyFont="1" applyFill="1" applyBorder="1" applyAlignment="1">
      <alignment/>
    </xf>
    <xf numFmtId="3" fontId="0" fillId="0" borderId="0" xfId="0" applyNumberFormat="1" applyAlignment="1">
      <alignment/>
    </xf>
    <xf numFmtId="4" fontId="0" fillId="0" borderId="0" xfId="0" applyNumberFormat="1" applyAlignment="1">
      <alignment/>
    </xf>
    <xf numFmtId="3" fontId="3" fillId="0" borderId="0" xfId="0" applyNumberFormat="1" applyFont="1" applyAlignment="1">
      <alignment/>
    </xf>
    <xf numFmtId="4" fontId="3" fillId="0" borderId="0" xfId="0" applyNumberFormat="1" applyFont="1" applyAlignment="1">
      <alignment/>
    </xf>
    <xf numFmtId="3" fontId="0" fillId="0" borderId="0" xfId="0" applyNumberFormat="1" applyFont="1" applyAlignment="1">
      <alignment/>
    </xf>
    <xf numFmtId="0" fontId="0" fillId="0" borderId="0" xfId="0" applyFont="1" applyAlignment="1">
      <alignment/>
    </xf>
    <xf numFmtId="4" fontId="0" fillId="0" borderId="0" xfId="0" applyNumberFormat="1" applyFont="1" applyAlignment="1">
      <alignment/>
    </xf>
    <xf numFmtId="0" fontId="3" fillId="0" borderId="10" xfId="0" applyFont="1" applyFill="1" applyBorder="1" applyAlignment="1">
      <alignment/>
    </xf>
    <xf numFmtId="3" fontId="3" fillId="0" borderId="0" xfId="0" applyNumberFormat="1" applyFont="1" applyFill="1" applyBorder="1" applyAlignment="1">
      <alignment/>
    </xf>
    <xf numFmtId="0" fontId="0" fillId="0" borderId="0" xfId="0" applyFill="1" applyAlignment="1">
      <alignment/>
    </xf>
    <xf numFmtId="0" fontId="3" fillId="33" borderId="0" xfId="0" applyFont="1" applyFill="1" applyAlignment="1">
      <alignment/>
    </xf>
    <xf numFmtId="3" fontId="3" fillId="34" borderId="0" xfId="0" applyNumberFormat="1" applyFont="1" applyFill="1" applyAlignment="1">
      <alignment/>
    </xf>
    <xf numFmtId="3" fontId="3" fillId="34" borderId="0" xfId="0" applyNumberFormat="1" applyFont="1" applyFill="1" applyBorder="1" applyAlignment="1">
      <alignment/>
    </xf>
    <xf numFmtId="0" fontId="4" fillId="33" borderId="10" xfId="0" applyFont="1" applyFill="1" applyBorder="1" applyAlignment="1">
      <alignment/>
    </xf>
    <xf numFmtId="3" fontId="5" fillId="0" borderId="0" xfId="0" applyNumberFormat="1" applyFont="1" applyAlignment="1">
      <alignment/>
    </xf>
    <xf numFmtId="4" fontId="5" fillId="0" borderId="0" xfId="0" applyNumberFormat="1" applyFont="1" applyAlignment="1">
      <alignment/>
    </xf>
    <xf numFmtId="3" fontId="4" fillId="34" borderId="0" xfId="0" applyNumberFormat="1" applyFont="1" applyFill="1" applyAlignment="1">
      <alignment/>
    </xf>
    <xf numFmtId="0" fontId="5" fillId="0" borderId="0" xfId="0" applyFont="1" applyAlignment="1">
      <alignment/>
    </xf>
    <xf numFmtId="3" fontId="5" fillId="0" borderId="0" xfId="0" applyNumberFormat="1" applyFont="1" applyFill="1" applyBorder="1" applyAlignment="1">
      <alignment/>
    </xf>
    <xf numFmtId="3" fontId="5" fillId="0" borderId="0" xfId="0" applyNumberFormat="1" applyFont="1" applyFill="1" applyAlignment="1">
      <alignment/>
    </xf>
    <xf numFmtId="3" fontId="4" fillId="34" borderId="0" xfId="0" applyNumberFormat="1" applyFont="1" applyFill="1" applyBorder="1" applyAlignment="1">
      <alignment/>
    </xf>
    <xf numFmtId="3" fontId="4" fillId="0" borderId="0" xfId="0" applyNumberFormat="1" applyFont="1" applyFill="1" applyBorder="1" applyAlignment="1">
      <alignment/>
    </xf>
    <xf numFmtId="0" fontId="3" fillId="35" borderId="11" xfId="0" applyFont="1" applyFill="1" applyBorder="1" applyAlignment="1">
      <alignment horizontal="center" wrapText="1"/>
    </xf>
    <xf numFmtId="0" fontId="3" fillId="35" borderId="12" xfId="0" applyFont="1" applyFill="1" applyBorder="1" applyAlignment="1">
      <alignment horizontal="center" wrapText="1"/>
    </xf>
    <xf numFmtId="0" fontId="3" fillId="35" borderId="13" xfId="0" applyFont="1" applyFill="1" applyBorder="1" applyAlignment="1">
      <alignment horizontal="center" wrapText="1"/>
    </xf>
    <xf numFmtId="0" fontId="3" fillId="35" borderId="12" xfId="0" applyFont="1" applyFill="1" applyBorder="1" applyAlignment="1">
      <alignment horizontal="center"/>
    </xf>
    <xf numFmtId="2" fontId="0" fillId="0" borderId="0" xfId="0" applyNumberFormat="1" applyAlignment="1">
      <alignment/>
    </xf>
    <xf numFmtId="0" fontId="0" fillId="0" borderId="0" xfId="0" applyFont="1" applyAlignment="1">
      <alignment/>
    </xf>
    <xf numFmtId="0" fontId="3" fillId="35" borderId="12" xfId="0" applyFont="1" applyFill="1" applyBorder="1" applyAlignment="1" quotePrefix="1">
      <alignment horizontal="center" wrapText="1"/>
    </xf>
    <xf numFmtId="0" fontId="0" fillId="35" borderId="14" xfId="0" applyFont="1" applyFill="1" applyBorder="1" applyAlignment="1">
      <alignment horizontal="center"/>
    </xf>
    <xf numFmtId="0" fontId="3" fillId="35" borderId="12" xfId="0" applyFont="1" applyFill="1" applyBorder="1" applyAlignment="1">
      <alignment horizontal="center" wrapText="1"/>
    </xf>
    <xf numFmtId="0" fontId="3" fillId="35" borderId="13" xfId="0" applyFont="1" applyFill="1" applyBorder="1" applyAlignment="1">
      <alignment horizontal="center" wrapText="1"/>
    </xf>
    <xf numFmtId="0" fontId="0" fillId="0" borderId="0" xfId="0" applyBorder="1" applyAlignment="1">
      <alignment/>
    </xf>
    <xf numFmtId="3" fontId="0" fillId="0" borderId="10" xfId="0" applyNumberFormat="1" applyFont="1" applyFill="1" applyBorder="1" applyAlignment="1">
      <alignment/>
    </xf>
    <xf numFmtId="0" fontId="3" fillId="0" borderId="0" xfId="0" applyFont="1" applyFill="1" applyBorder="1" applyAlignment="1">
      <alignment horizontal="center"/>
    </xf>
    <xf numFmtId="3" fontId="5" fillId="0" borderId="10" xfId="0" applyNumberFormat="1" applyFont="1" applyBorder="1" applyAlignment="1">
      <alignment/>
    </xf>
    <xf numFmtId="3" fontId="3" fillId="34" borderId="10" xfId="0" applyNumberFormat="1" applyFont="1" applyFill="1" applyBorder="1" applyAlignment="1">
      <alignment/>
    </xf>
    <xf numFmtId="0" fontId="0" fillId="0" borderId="10" xfId="0" applyFill="1" applyBorder="1" applyAlignment="1">
      <alignment/>
    </xf>
    <xf numFmtId="0" fontId="0" fillId="0" borderId="10" xfId="0" applyBorder="1" applyAlignment="1">
      <alignment/>
    </xf>
    <xf numFmtId="0" fontId="0" fillId="0" borderId="10" xfId="0" applyFont="1" applyFill="1" applyBorder="1" applyAlignment="1">
      <alignment/>
    </xf>
    <xf numFmtId="0" fontId="0" fillId="0" borderId="15" xfId="0" applyFont="1" applyBorder="1" applyAlignment="1">
      <alignment/>
    </xf>
    <xf numFmtId="0" fontId="0" fillId="0" borderId="16" xfId="0" applyFont="1" applyBorder="1" applyAlignment="1">
      <alignment/>
    </xf>
    <xf numFmtId="3" fontId="0" fillId="34" borderId="17" xfId="0" applyNumberFormat="1" applyFont="1" applyFill="1" applyBorder="1" applyAlignment="1">
      <alignment/>
    </xf>
    <xf numFmtId="2" fontId="0" fillId="34" borderId="10" xfId="0" applyNumberFormat="1" applyFont="1" applyFill="1" applyBorder="1" applyAlignment="1">
      <alignment/>
    </xf>
    <xf numFmtId="3" fontId="5" fillId="34" borderId="17" xfId="0" applyNumberFormat="1" applyFont="1" applyFill="1" applyBorder="1" applyAlignment="1">
      <alignment/>
    </xf>
    <xf numFmtId="0" fontId="0" fillId="0" borderId="17" xfId="0" applyFont="1" applyBorder="1" applyAlignment="1">
      <alignment/>
    </xf>
    <xf numFmtId="0" fontId="0" fillId="0" borderId="10" xfId="0" applyFont="1" applyBorder="1" applyAlignment="1">
      <alignment/>
    </xf>
    <xf numFmtId="3" fontId="0" fillId="0" borderId="17" xfId="0" applyNumberFormat="1" applyFont="1" applyFill="1" applyBorder="1" applyAlignment="1">
      <alignment/>
    </xf>
    <xf numFmtId="2" fontId="0" fillId="0" borderId="10" xfId="0" applyNumberFormat="1" applyFont="1" applyFill="1" applyBorder="1" applyAlignment="1">
      <alignment/>
    </xf>
    <xf numFmtId="3" fontId="5" fillId="0" borderId="17" xfId="0" applyNumberFormat="1" applyFont="1" applyFill="1" applyBorder="1" applyAlignment="1">
      <alignment/>
    </xf>
    <xf numFmtId="2" fontId="5" fillId="0" borderId="10" xfId="0" applyNumberFormat="1" applyFont="1" applyFill="1" applyBorder="1" applyAlignment="1">
      <alignment/>
    </xf>
    <xf numFmtId="0" fontId="0" fillId="0" borderId="16" xfId="0" applyBorder="1" applyAlignment="1">
      <alignment/>
    </xf>
    <xf numFmtId="3" fontId="5" fillId="0" borderId="10" xfId="0" applyNumberFormat="1" applyFont="1" applyFill="1" applyBorder="1" applyAlignment="1">
      <alignment/>
    </xf>
    <xf numFmtId="3" fontId="0" fillId="0" borderId="10" xfId="0" applyNumberFormat="1" applyBorder="1" applyAlignment="1">
      <alignment/>
    </xf>
    <xf numFmtId="0" fontId="2" fillId="35" borderId="0" xfId="0" applyFont="1" applyFill="1" applyBorder="1" applyAlignment="1">
      <alignment/>
    </xf>
    <xf numFmtId="3" fontId="0" fillId="0" borderId="0" xfId="0" applyNumberFormat="1" applyBorder="1" applyAlignment="1">
      <alignment/>
    </xf>
    <xf numFmtId="3" fontId="0" fillId="0" borderId="0" xfId="0" applyNumberFormat="1" applyFont="1" applyBorder="1" applyAlignment="1">
      <alignment/>
    </xf>
    <xf numFmtId="3" fontId="4" fillId="34" borderId="10" xfId="0" applyNumberFormat="1" applyFont="1" applyFill="1" applyBorder="1" applyAlignment="1">
      <alignment/>
    </xf>
    <xf numFmtId="0" fontId="0" fillId="0" borderId="0" xfId="0" applyAlignment="1">
      <alignment wrapText="1"/>
    </xf>
    <xf numFmtId="0" fontId="0" fillId="0" borderId="10" xfId="0" applyFont="1" applyFill="1" applyBorder="1" applyAlignment="1">
      <alignment wrapText="1"/>
    </xf>
    <xf numFmtId="3" fontId="0" fillId="0" borderId="10" xfId="0" applyNumberFormat="1" applyFont="1" applyFill="1" applyBorder="1" applyAlignment="1">
      <alignment wrapText="1"/>
    </xf>
    <xf numFmtId="0" fontId="0" fillId="0" borderId="16" xfId="0" applyBorder="1" applyAlignment="1">
      <alignment wrapText="1"/>
    </xf>
    <xf numFmtId="0" fontId="3" fillId="33" borderId="0" xfId="0" applyFont="1" applyFill="1" applyBorder="1" applyAlignment="1">
      <alignment/>
    </xf>
    <xf numFmtId="0" fontId="4" fillId="33" borderId="0" xfId="0" applyFont="1" applyFill="1" applyBorder="1" applyAlignment="1">
      <alignment/>
    </xf>
    <xf numFmtId="0" fontId="3" fillId="0" borderId="0" xfId="0" applyFont="1" applyFill="1" applyBorder="1" applyAlignment="1">
      <alignment/>
    </xf>
    <xf numFmtId="3" fontId="5" fillId="0" borderId="0" xfId="0" applyNumberFormat="1" applyFont="1" applyBorder="1" applyAlignment="1">
      <alignment/>
    </xf>
    <xf numFmtId="0" fontId="0" fillId="0" borderId="0" xfId="0" applyFill="1" applyBorder="1" applyAlignment="1">
      <alignment/>
    </xf>
    <xf numFmtId="0" fontId="0" fillId="35" borderId="14" xfId="0" applyFont="1" applyFill="1" applyBorder="1" applyAlignment="1">
      <alignment/>
    </xf>
    <xf numFmtId="4" fontId="0" fillId="34" borderId="10" xfId="0" applyNumberFormat="1" applyFont="1" applyFill="1" applyBorder="1" applyAlignment="1">
      <alignment/>
    </xf>
    <xf numFmtId="4" fontId="5" fillId="34" borderId="10" xfId="0" applyNumberFormat="1" applyFont="1" applyFill="1" applyBorder="1" applyAlignment="1">
      <alignment/>
    </xf>
    <xf numFmtId="0" fontId="0" fillId="0" borderId="12" xfId="0" applyBorder="1" applyAlignment="1">
      <alignment/>
    </xf>
    <xf numFmtId="0" fontId="0" fillId="0" borderId="13" xfId="0" applyFont="1" applyBorder="1" applyAlignment="1">
      <alignment/>
    </xf>
    <xf numFmtId="0" fontId="0" fillId="0" borderId="11" xfId="0" applyFont="1" applyBorder="1" applyAlignment="1">
      <alignment/>
    </xf>
    <xf numFmtId="0" fontId="0" fillId="0" borderId="13" xfId="0" applyBorder="1" applyAlignment="1">
      <alignment/>
    </xf>
    <xf numFmtId="0" fontId="0" fillId="0" borderId="13" xfId="0" applyFont="1" applyFill="1" applyBorder="1" applyAlignment="1">
      <alignment/>
    </xf>
    <xf numFmtId="0" fontId="0" fillId="0" borderId="13" xfId="0" applyFont="1" applyFill="1" applyBorder="1" applyAlignment="1">
      <alignment wrapText="1"/>
    </xf>
    <xf numFmtId="0" fontId="0" fillId="0" borderId="13" xfId="0" applyFill="1" applyBorder="1" applyAlignment="1">
      <alignment/>
    </xf>
    <xf numFmtId="0" fontId="0" fillId="0" borderId="10" xfId="0" applyFont="1" applyFill="1" applyBorder="1" applyAlignment="1">
      <alignment/>
    </xf>
    <xf numFmtId="0" fontId="3" fillId="0" borderId="13" xfId="0" applyFont="1" applyFill="1" applyBorder="1" applyAlignment="1">
      <alignment horizontal="left"/>
    </xf>
    <xf numFmtId="0" fontId="3" fillId="0" borderId="13" xfId="0" applyFont="1" applyFill="1" applyBorder="1" applyAlignment="1">
      <alignment horizontal="left"/>
    </xf>
    <xf numFmtId="0" fontId="3" fillId="0" borderId="12" xfId="0" applyFont="1" applyFill="1" applyBorder="1" applyAlignment="1">
      <alignment horizontal="left"/>
    </xf>
    <xf numFmtId="0" fontId="3" fillId="36" borderId="12" xfId="0" applyFont="1" applyFill="1" applyBorder="1" applyAlignment="1">
      <alignment horizontal="center" wrapText="1"/>
    </xf>
    <xf numFmtId="0" fontId="3" fillId="36" borderId="13" xfId="0" applyFont="1" applyFill="1" applyBorder="1" applyAlignment="1">
      <alignment horizontal="center" wrapText="1"/>
    </xf>
    <xf numFmtId="0" fontId="3" fillId="36" borderId="11" xfId="0" applyFont="1" applyFill="1" applyBorder="1" applyAlignment="1">
      <alignment horizontal="center"/>
    </xf>
    <xf numFmtId="0" fontId="3" fillId="36" borderId="12" xfId="0" applyFont="1" applyFill="1" applyBorder="1" applyAlignment="1">
      <alignment horizontal="center"/>
    </xf>
    <xf numFmtId="0" fontId="6" fillId="0" borderId="0" xfId="0" applyFont="1" applyAlignment="1">
      <alignment/>
    </xf>
    <xf numFmtId="4" fontId="0" fillId="0" borderId="0" xfId="0" applyNumberFormat="1" applyFont="1" applyBorder="1" applyAlignment="1">
      <alignment/>
    </xf>
    <xf numFmtId="0" fontId="0" fillId="0" borderId="13" xfId="0" applyBorder="1" applyAlignment="1">
      <alignment wrapText="1"/>
    </xf>
    <xf numFmtId="4" fontId="0" fillId="0" borderId="0" xfId="0" applyNumberFormat="1" applyBorder="1" applyAlignment="1">
      <alignment/>
    </xf>
    <xf numFmtId="0" fontId="0" fillId="0" borderId="11" xfId="0" applyBorder="1" applyAlignment="1">
      <alignment/>
    </xf>
    <xf numFmtId="0" fontId="3" fillId="36" borderId="12" xfId="0" applyFont="1" applyFill="1" applyBorder="1" applyAlignment="1">
      <alignment horizontal="center" wrapText="1"/>
    </xf>
    <xf numFmtId="166" fontId="0" fillId="0" borderId="10" xfId="42" applyNumberFormat="1" applyFont="1" applyFill="1" applyBorder="1" applyAlignment="1">
      <alignment wrapText="1"/>
    </xf>
    <xf numFmtId="2" fontId="5" fillId="34" borderId="10" xfId="0" applyNumberFormat="1" applyFont="1" applyFill="1" applyBorder="1" applyAlignment="1">
      <alignment/>
    </xf>
    <xf numFmtId="0" fontId="0" fillId="0" borderId="12" xfId="0" applyFont="1" applyBorder="1" applyAlignment="1">
      <alignment/>
    </xf>
    <xf numFmtId="3" fontId="4" fillId="0" borderId="0" xfId="0" applyNumberFormat="1" applyFont="1" applyAlignment="1">
      <alignment/>
    </xf>
    <xf numFmtId="4" fontId="4" fillId="0" borderId="0" xfId="0" applyNumberFormat="1" applyFont="1" applyAlignment="1">
      <alignment/>
    </xf>
    <xf numFmtId="3" fontId="3" fillId="0" borderId="0" xfId="0" applyNumberFormat="1" applyFont="1" applyBorder="1" applyAlignment="1">
      <alignment/>
    </xf>
    <xf numFmtId="4" fontId="3" fillId="0" borderId="0" xfId="0" applyNumberFormat="1" applyFont="1" applyBorder="1" applyAlignment="1">
      <alignment/>
    </xf>
    <xf numFmtId="3" fontId="4" fillId="0" borderId="0" xfId="0" applyNumberFormat="1" applyFont="1" applyBorder="1" applyAlignment="1">
      <alignment/>
    </xf>
    <xf numFmtId="168" fontId="0" fillId="0" borderId="0" xfId="42" applyNumberFormat="1" applyFont="1" applyAlignment="1">
      <alignment/>
    </xf>
    <xf numFmtId="0" fontId="3" fillId="0" borderId="0" xfId="0" applyFont="1" applyAlignment="1">
      <alignment/>
    </xf>
    <xf numFmtId="168" fontId="0" fillId="0" borderId="10" xfId="42" applyNumberFormat="1" applyFont="1" applyFill="1" applyBorder="1" applyAlignment="1">
      <alignment wrapText="1"/>
    </xf>
    <xf numFmtId="3" fontId="0" fillId="0" borderId="17" xfId="0" applyNumberFormat="1" applyBorder="1" applyAlignment="1">
      <alignment/>
    </xf>
    <xf numFmtId="3" fontId="5" fillId="0" borderId="17" xfId="0" applyNumberFormat="1" applyFont="1" applyBorder="1" applyAlignment="1">
      <alignment/>
    </xf>
    <xf numFmtId="0" fontId="0" fillId="0" borderId="17" xfId="0" applyBorder="1" applyAlignment="1">
      <alignment/>
    </xf>
    <xf numFmtId="3" fontId="0" fillId="0" borderId="0" xfId="0" applyNumberFormat="1" applyFont="1" applyFill="1" applyBorder="1" applyAlignment="1">
      <alignment/>
    </xf>
    <xf numFmtId="3" fontId="0" fillId="0" borderId="0" xfId="0" applyNumberFormat="1" applyFill="1" applyBorder="1" applyAlignment="1">
      <alignment/>
    </xf>
    <xf numFmtId="0" fontId="3" fillId="36" borderId="15" xfId="0" applyFont="1" applyFill="1" applyBorder="1" applyAlignment="1">
      <alignment horizontal="center"/>
    </xf>
    <xf numFmtId="0" fontId="3" fillId="36" borderId="14" xfId="0" applyFont="1" applyFill="1" applyBorder="1" applyAlignment="1">
      <alignment horizontal="center"/>
    </xf>
    <xf numFmtId="0" fontId="3" fillId="36" borderId="16" xfId="0" applyFont="1" applyFill="1" applyBorder="1" applyAlignment="1">
      <alignment horizontal="center"/>
    </xf>
    <xf numFmtId="0" fontId="3" fillId="35" borderId="15" xfId="0" applyFont="1" applyFill="1" applyBorder="1" applyAlignment="1">
      <alignment horizontal="center"/>
    </xf>
    <xf numFmtId="0" fontId="3" fillId="35" borderId="14" xfId="0" applyFont="1" applyFill="1" applyBorder="1" applyAlignment="1">
      <alignment horizontal="center"/>
    </xf>
    <xf numFmtId="0" fontId="3" fillId="35" borderId="16" xfId="0" applyFont="1" applyFill="1" applyBorder="1" applyAlignment="1">
      <alignment horizontal="center"/>
    </xf>
    <xf numFmtId="0" fontId="1" fillId="35" borderId="17" xfId="0" applyFont="1" applyFill="1" applyBorder="1" applyAlignment="1">
      <alignment/>
    </xf>
    <xf numFmtId="0" fontId="1" fillId="35" borderId="0" xfId="0" applyFont="1" applyFill="1" applyBorder="1" applyAlignment="1">
      <alignment/>
    </xf>
    <xf numFmtId="0" fontId="1" fillId="35" borderId="10" xfId="0" applyFont="1" applyFill="1" applyBorder="1" applyAlignment="1">
      <alignment/>
    </xf>
    <xf numFmtId="0" fontId="3" fillId="35" borderId="17" xfId="0" applyFont="1" applyFill="1" applyBorder="1" applyAlignment="1">
      <alignment horizontal="center"/>
    </xf>
    <xf numFmtId="0" fontId="3" fillId="35" borderId="0" xfId="0" applyFont="1" applyFill="1" applyBorder="1" applyAlignment="1">
      <alignment horizontal="center"/>
    </xf>
    <xf numFmtId="0" fontId="3" fillId="35" borderId="10" xfId="0" applyFont="1" applyFill="1" applyBorder="1" applyAlignment="1">
      <alignment horizontal="center"/>
    </xf>
    <xf numFmtId="0" fontId="3" fillId="35" borderId="15" xfId="0" applyFont="1" applyFill="1" applyBorder="1" applyAlignment="1">
      <alignment/>
    </xf>
    <xf numFmtId="0" fontId="3" fillId="35" borderId="14" xfId="0" applyFont="1" applyFill="1" applyBorder="1" applyAlignment="1">
      <alignment/>
    </xf>
    <xf numFmtId="0" fontId="3" fillId="35" borderId="16" xfId="0" applyFont="1" applyFill="1" applyBorder="1" applyAlignment="1">
      <alignment/>
    </xf>
    <xf numFmtId="0" fontId="3" fillId="35" borderId="15" xfId="0" applyFont="1" applyFill="1" applyBorder="1" applyAlignment="1">
      <alignment horizontal="center"/>
    </xf>
    <xf numFmtId="0" fontId="3" fillId="35" borderId="14" xfId="0" applyFont="1" applyFill="1" applyBorder="1" applyAlignment="1">
      <alignment horizontal="center"/>
    </xf>
    <xf numFmtId="0" fontId="3" fillId="35" borderId="16"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30" xfId="55"/>
    <cellStyle name="Normal 32" xfId="56"/>
    <cellStyle name="Normal 36"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C16"/>
  <sheetViews>
    <sheetView tabSelected="1" zoomScalePageLayoutView="0" workbookViewId="0" topLeftCell="A1">
      <selection activeCell="A1" sqref="A1"/>
    </sheetView>
  </sheetViews>
  <sheetFormatPr defaultColWidth="9.140625" defaultRowHeight="12.75"/>
  <cols>
    <col min="1" max="16384" width="9.140625" style="87" customWidth="1"/>
  </cols>
  <sheetData>
    <row r="2" ht="15.75">
      <c r="A2" s="87" t="s">
        <v>68</v>
      </c>
    </row>
    <row r="3" ht="15.75">
      <c r="A3" s="87" t="s">
        <v>52</v>
      </c>
    </row>
    <row r="5" ht="15.75">
      <c r="A5" s="87" t="s">
        <v>55</v>
      </c>
    </row>
    <row r="7" spans="2:3" ht="15.75">
      <c r="B7" s="87" t="s">
        <v>53</v>
      </c>
      <c r="C7" s="87" t="s">
        <v>54</v>
      </c>
    </row>
    <row r="8" spans="2:3" ht="15.75">
      <c r="B8" s="87" t="s">
        <v>56</v>
      </c>
      <c r="C8" s="87" t="s">
        <v>57</v>
      </c>
    </row>
    <row r="9" spans="2:3" ht="15.75">
      <c r="B9" s="87" t="s">
        <v>58</v>
      </c>
      <c r="C9" s="87" t="s">
        <v>60</v>
      </c>
    </row>
    <row r="11" ht="15.75">
      <c r="A11" s="87" t="s">
        <v>61</v>
      </c>
    </row>
    <row r="13" ht="15.75">
      <c r="A13" s="87" t="s">
        <v>59</v>
      </c>
    </row>
    <row r="14" ht="15.75">
      <c r="A14" s="87" t="s">
        <v>107</v>
      </c>
    </row>
    <row r="16" ht="15.75">
      <c r="A16" s="87" t="s">
        <v>69</v>
      </c>
    </row>
  </sheetData>
  <sheetProtection/>
  <printOptions/>
  <pageMargins left="0.75" right="0.75" top="1" bottom="1" header="0.5" footer="0.5"/>
  <pageSetup orientation="portrait" paperSize="9" r:id="rId1"/>
</worksheet>
</file>

<file path=xl/worksheets/sheet2.xml><?xml version="1.0" encoding="utf-8"?>
<worksheet xmlns="http://schemas.openxmlformats.org/spreadsheetml/2006/main" xmlns:r="http://schemas.openxmlformats.org/officeDocument/2006/relationships">
  <dimension ref="A1:CU41"/>
  <sheetViews>
    <sheetView zoomScalePageLayoutView="0" workbookViewId="0" topLeftCell="A1">
      <pane xSplit="1" ySplit="2" topLeftCell="B3" activePane="bottomRight" state="frozen"/>
      <selection pane="topLeft" activeCell="A1" sqref="A1"/>
      <selection pane="topRight" activeCell="C1" sqref="C1"/>
      <selection pane="bottomLeft" activeCell="A4" sqref="A4"/>
      <selection pane="bottomRight" activeCell="B3" sqref="B3"/>
    </sheetView>
  </sheetViews>
  <sheetFormatPr defaultColWidth="9.140625" defaultRowHeight="12.75"/>
  <cols>
    <col min="1" max="1" width="26.28125" style="0" customWidth="1"/>
    <col min="2" max="2" width="11.140625" style="0" customWidth="1"/>
    <col min="3" max="3" width="5.7109375" style="0" customWidth="1"/>
    <col min="4" max="4" width="11.140625" style="0" customWidth="1"/>
    <col min="5" max="5" width="5.7109375" style="0" customWidth="1"/>
    <col min="6" max="6" width="11.140625" style="0" customWidth="1"/>
    <col min="7" max="7" width="5.7109375" style="0" customWidth="1"/>
    <col min="8" max="8" width="11.140625" style="0" customWidth="1"/>
    <col min="9" max="9" width="5.7109375" style="0" customWidth="1"/>
    <col min="10" max="10" width="11.140625" style="0" customWidth="1"/>
    <col min="11" max="11" width="5.7109375" style="0" customWidth="1"/>
    <col min="12" max="12" width="11.140625" style="0" customWidth="1"/>
    <col min="13" max="13" width="5.7109375" style="0" customWidth="1"/>
    <col min="14" max="14" width="11.140625" style="0" customWidth="1"/>
    <col min="15" max="15" width="5.7109375" style="0" customWidth="1"/>
    <col min="16" max="16" width="11.140625" style="0" customWidth="1"/>
    <col min="17" max="17" width="5.7109375" style="0" customWidth="1"/>
    <col min="18" max="18" width="11.140625" style="0" customWidth="1"/>
    <col min="19" max="19" width="5.7109375" style="0" customWidth="1"/>
    <col min="20" max="20" width="11.140625" style="0" customWidth="1"/>
    <col min="21" max="21" width="5.7109375" style="0" customWidth="1"/>
    <col min="22" max="22" width="11.140625" style="0" customWidth="1"/>
    <col min="23" max="23" width="5.7109375" style="0" customWidth="1"/>
    <col min="24" max="24" width="11.140625" style="0" customWidth="1"/>
    <col min="25" max="25" width="5.7109375" style="0" customWidth="1"/>
    <col min="26" max="26" width="11.140625" style="0" customWidth="1"/>
    <col min="27" max="27" width="5.7109375" style="0" customWidth="1"/>
    <col min="28" max="28" width="11.140625" style="0" customWidth="1"/>
    <col min="29" max="29" width="5.7109375" style="0" customWidth="1"/>
    <col min="30" max="30" width="11.140625" style="0" customWidth="1"/>
    <col min="31" max="31" width="5.7109375" style="0" customWidth="1"/>
    <col min="32" max="32" width="11.140625" style="0" customWidth="1"/>
    <col min="33" max="33" width="5.7109375" style="0" customWidth="1"/>
    <col min="34" max="34" width="11.140625" style="0" customWidth="1"/>
    <col min="35" max="35" width="5.7109375" style="0" customWidth="1"/>
    <col min="36" max="36" width="11.140625" style="0" customWidth="1"/>
    <col min="37" max="37" width="5.7109375" style="0" customWidth="1"/>
    <col min="38" max="38" width="11.140625" style="0" customWidth="1"/>
    <col min="39" max="39" width="5.7109375" style="0" customWidth="1"/>
    <col min="40" max="40" width="11.140625" style="0" customWidth="1"/>
    <col min="41" max="41" width="5.7109375" style="0" customWidth="1"/>
    <col min="42" max="42" width="10.140625" style="0" bestFit="1" customWidth="1"/>
    <col min="43" max="44" width="10.140625" style="7" customWidth="1"/>
    <col min="45" max="49" width="12.7109375" style="0" customWidth="1"/>
    <col min="50" max="50" width="12.7109375" style="34" customWidth="1"/>
    <col min="51" max="51" width="11.140625" style="34" customWidth="1"/>
    <col min="52" max="52" width="5.7109375" style="0" customWidth="1"/>
    <col min="53" max="53" width="11.140625" style="0" customWidth="1"/>
    <col min="54" max="54" width="5.7109375" style="0" customWidth="1"/>
    <col min="55" max="55" width="11.140625" style="0" customWidth="1"/>
    <col min="56" max="56" width="5.7109375" style="0" customWidth="1"/>
    <col min="57" max="57" width="11.140625" style="0" customWidth="1"/>
    <col min="58" max="58" width="5.7109375" style="0" customWidth="1"/>
    <col min="59" max="59" width="11.140625" style="0" customWidth="1"/>
    <col min="60" max="60" width="5.7109375" style="0" customWidth="1"/>
    <col min="61" max="61" width="11.140625" style="0" customWidth="1"/>
    <col min="62" max="62" width="5.7109375" style="0" customWidth="1"/>
    <col min="63" max="63" width="11.140625" style="0" customWidth="1"/>
    <col min="64" max="64" width="5.7109375" style="0" customWidth="1"/>
    <col min="65" max="65" width="11.140625" style="0" customWidth="1"/>
    <col min="66" max="66" width="5.7109375" style="0" customWidth="1"/>
    <col min="67" max="67" width="11.140625" style="0" customWidth="1"/>
    <col min="68" max="68" width="5.7109375" style="0" customWidth="1"/>
    <col min="69" max="69" width="11.140625" style="0" customWidth="1"/>
    <col min="70" max="70" width="5.7109375" style="0" customWidth="1"/>
    <col min="71" max="71" width="11.140625" style="0" customWidth="1"/>
    <col min="72" max="72" width="5.7109375" style="0" customWidth="1"/>
    <col min="73" max="73" width="11.140625" style="0" customWidth="1"/>
    <col min="74" max="74" width="5.7109375" style="0" customWidth="1"/>
    <col min="75" max="75" width="11.140625" style="0" customWidth="1"/>
    <col min="76" max="76" width="5.7109375" style="0" customWidth="1"/>
    <col min="77" max="77" width="11.140625" style="0" customWidth="1"/>
    <col min="78" max="78" width="5.7109375" style="0" customWidth="1"/>
    <col min="79" max="79" width="11.140625" style="0" customWidth="1"/>
    <col min="80" max="80" width="5.7109375" style="0" customWidth="1"/>
    <col min="81" max="81" width="11.140625" style="0" customWidth="1"/>
    <col min="82" max="82" width="5.7109375" style="0" customWidth="1"/>
    <col min="83" max="83" width="11.140625" style="0" customWidth="1"/>
    <col min="84" max="84" width="5.7109375" style="0" customWidth="1"/>
    <col min="85" max="85" width="11.140625" style="0" customWidth="1"/>
    <col min="86" max="86" width="5.7109375" style="0" customWidth="1"/>
    <col min="87" max="87" width="11.140625" style="0" customWidth="1"/>
    <col min="88" max="88" width="5.7109375" style="0" customWidth="1"/>
    <col min="89" max="89" width="11.140625" style="0" customWidth="1"/>
    <col min="90" max="90" width="5.7109375" style="0" customWidth="1"/>
    <col min="92" max="94" width="12.7109375" style="0" customWidth="1"/>
    <col min="95" max="95" width="12.7109375" style="60" customWidth="1"/>
    <col min="97" max="97" width="10.140625" style="0" bestFit="1" customWidth="1"/>
  </cols>
  <sheetData>
    <row r="1" spans="1:95" s="29" customFormat="1" ht="12.75">
      <c r="A1" s="79"/>
      <c r="B1" s="112" t="s">
        <v>38</v>
      </c>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4"/>
      <c r="AQ1" s="31"/>
      <c r="AR1" s="31"/>
      <c r="AS1" s="112" t="s">
        <v>33</v>
      </c>
      <c r="AT1" s="113"/>
      <c r="AU1" s="113"/>
      <c r="AV1" s="113"/>
      <c r="AW1" s="113"/>
      <c r="AX1" s="114"/>
      <c r="AY1" s="109" t="s">
        <v>39</v>
      </c>
      <c r="AZ1" s="110"/>
      <c r="BA1" s="110"/>
      <c r="BB1" s="110"/>
      <c r="BC1" s="110"/>
      <c r="BD1" s="110"/>
      <c r="BE1" s="110"/>
      <c r="BF1" s="110"/>
      <c r="BG1" s="110"/>
      <c r="BH1" s="110"/>
      <c r="BI1" s="110"/>
      <c r="BJ1" s="110"/>
      <c r="BK1" s="110"/>
      <c r="BL1" s="110"/>
      <c r="BM1" s="110"/>
      <c r="BN1" s="110"/>
      <c r="BO1" s="110"/>
      <c r="BP1" s="110"/>
      <c r="BQ1" s="110"/>
      <c r="BR1" s="110"/>
      <c r="BS1" s="110"/>
      <c r="BT1" s="110"/>
      <c r="BU1" s="110"/>
      <c r="BV1" s="110"/>
      <c r="BW1" s="110"/>
      <c r="BX1" s="110"/>
      <c r="BY1" s="110"/>
      <c r="BZ1" s="110"/>
      <c r="CA1" s="110"/>
      <c r="CB1" s="110"/>
      <c r="CC1" s="110"/>
      <c r="CD1" s="110"/>
      <c r="CE1" s="110"/>
      <c r="CF1" s="110"/>
      <c r="CG1" s="110"/>
      <c r="CH1" s="110"/>
      <c r="CI1" s="110"/>
      <c r="CJ1" s="110"/>
      <c r="CK1" s="110"/>
      <c r="CL1" s="110"/>
      <c r="CM1" s="111"/>
      <c r="CN1" s="109" t="s">
        <v>43</v>
      </c>
      <c r="CO1" s="110"/>
      <c r="CP1" s="110"/>
      <c r="CQ1" s="111"/>
    </row>
    <row r="2" spans="1:99" s="29" customFormat="1" ht="76.5">
      <c r="A2" s="80"/>
      <c r="B2" s="24" t="s">
        <v>70</v>
      </c>
      <c r="C2" s="32" t="s">
        <v>1</v>
      </c>
      <c r="D2" s="25" t="s">
        <v>71</v>
      </c>
      <c r="E2" s="32" t="s">
        <v>1</v>
      </c>
      <c r="F2" s="25" t="s">
        <v>72</v>
      </c>
      <c r="G2" s="32" t="s">
        <v>1</v>
      </c>
      <c r="H2" s="25" t="s">
        <v>73</v>
      </c>
      <c r="I2" s="32" t="s">
        <v>1</v>
      </c>
      <c r="J2" s="25" t="s">
        <v>74</v>
      </c>
      <c r="K2" s="32" t="s">
        <v>1</v>
      </c>
      <c r="L2" s="25" t="s">
        <v>75</v>
      </c>
      <c r="M2" s="32" t="s">
        <v>1</v>
      </c>
      <c r="N2" s="25" t="s">
        <v>76</v>
      </c>
      <c r="O2" s="32" t="s">
        <v>1</v>
      </c>
      <c r="P2" s="25" t="s">
        <v>77</v>
      </c>
      <c r="Q2" s="32" t="s">
        <v>1</v>
      </c>
      <c r="R2" s="25" t="s">
        <v>78</v>
      </c>
      <c r="S2" s="32" t="s">
        <v>1</v>
      </c>
      <c r="T2" s="25" t="s">
        <v>79</v>
      </c>
      <c r="U2" s="32" t="s">
        <v>1</v>
      </c>
      <c r="V2" s="25" t="s">
        <v>80</v>
      </c>
      <c r="W2" s="32" t="s">
        <v>1</v>
      </c>
      <c r="X2" s="25" t="s">
        <v>81</v>
      </c>
      <c r="Y2" s="32" t="s">
        <v>1</v>
      </c>
      <c r="Z2" s="25" t="s">
        <v>66</v>
      </c>
      <c r="AA2" s="32" t="s">
        <v>1</v>
      </c>
      <c r="AB2" s="25" t="s">
        <v>82</v>
      </c>
      <c r="AC2" s="32" t="s">
        <v>1</v>
      </c>
      <c r="AD2" s="25" t="s">
        <v>83</v>
      </c>
      <c r="AE2" s="32" t="s">
        <v>1</v>
      </c>
      <c r="AF2" s="25" t="s">
        <v>84</v>
      </c>
      <c r="AG2" s="32" t="s">
        <v>1</v>
      </c>
      <c r="AH2" s="25" t="s">
        <v>85</v>
      </c>
      <c r="AI2" s="32" t="s">
        <v>1</v>
      </c>
      <c r="AJ2" s="25" t="s">
        <v>86</v>
      </c>
      <c r="AK2" s="32" t="s">
        <v>1</v>
      </c>
      <c r="AL2" s="25" t="s">
        <v>87</v>
      </c>
      <c r="AM2" s="32" t="s">
        <v>1</v>
      </c>
      <c r="AN2" s="25" t="s">
        <v>88</v>
      </c>
      <c r="AO2" s="32" t="s">
        <v>1</v>
      </c>
      <c r="AP2" s="33" t="s">
        <v>41</v>
      </c>
      <c r="AQ2" s="32" t="s">
        <v>3</v>
      </c>
      <c r="AR2" s="32" t="s">
        <v>4</v>
      </c>
      <c r="AS2" s="24" t="s">
        <v>34</v>
      </c>
      <c r="AT2" s="25" t="s">
        <v>62</v>
      </c>
      <c r="AU2" s="25" t="s">
        <v>35</v>
      </c>
      <c r="AV2" s="27" t="s">
        <v>36</v>
      </c>
      <c r="AW2" s="27" t="s">
        <v>37</v>
      </c>
      <c r="AX2" s="26" t="s">
        <v>5</v>
      </c>
      <c r="AY2" s="92" t="s">
        <v>70</v>
      </c>
      <c r="AZ2" s="83" t="s">
        <v>1</v>
      </c>
      <c r="BA2" s="92" t="s">
        <v>71</v>
      </c>
      <c r="BB2" s="83" t="s">
        <v>1</v>
      </c>
      <c r="BC2" s="92" t="s">
        <v>72</v>
      </c>
      <c r="BD2" s="83" t="s">
        <v>1</v>
      </c>
      <c r="BE2" s="92" t="s">
        <v>73</v>
      </c>
      <c r="BF2" s="83" t="s">
        <v>1</v>
      </c>
      <c r="BG2" s="92" t="s">
        <v>74</v>
      </c>
      <c r="BH2" s="83" t="s">
        <v>1</v>
      </c>
      <c r="BI2" s="92" t="s">
        <v>89</v>
      </c>
      <c r="BJ2" s="83" t="s">
        <v>1</v>
      </c>
      <c r="BK2" s="92" t="s">
        <v>76</v>
      </c>
      <c r="BL2" s="83" t="s">
        <v>1</v>
      </c>
      <c r="BM2" s="92" t="s">
        <v>77</v>
      </c>
      <c r="BN2" s="83" t="s">
        <v>1</v>
      </c>
      <c r="BO2" s="92" t="s">
        <v>78</v>
      </c>
      <c r="BP2" s="83" t="s">
        <v>1</v>
      </c>
      <c r="BQ2" s="92" t="s">
        <v>79</v>
      </c>
      <c r="BR2" s="83" t="s">
        <v>1</v>
      </c>
      <c r="BS2" s="92" t="s">
        <v>80</v>
      </c>
      <c r="BT2" s="83" t="s">
        <v>1</v>
      </c>
      <c r="BU2" s="92" t="s">
        <v>81</v>
      </c>
      <c r="BV2" s="83" t="s">
        <v>1</v>
      </c>
      <c r="BW2" s="92" t="s">
        <v>66</v>
      </c>
      <c r="BX2" s="83" t="s">
        <v>1</v>
      </c>
      <c r="BY2" s="92" t="s">
        <v>82</v>
      </c>
      <c r="BZ2" s="83" t="s">
        <v>1</v>
      </c>
      <c r="CA2" s="92" t="s">
        <v>83</v>
      </c>
      <c r="CB2" s="83" t="s">
        <v>1</v>
      </c>
      <c r="CC2" s="92" t="s">
        <v>84</v>
      </c>
      <c r="CD2" s="83" t="s">
        <v>1</v>
      </c>
      <c r="CE2" s="92" t="s">
        <v>85</v>
      </c>
      <c r="CF2" s="83" t="s">
        <v>1</v>
      </c>
      <c r="CG2" s="92" t="s">
        <v>86</v>
      </c>
      <c r="CH2" s="83" t="s">
        <v>1</v>
      </c>
      <c r="CI2" s="92" t="s">
        <v>90</v>
      </c>
      <c r="CJ2" s="83" t="s">
        <v>1</v>
      </c>
      <c r="CK2" s="92" t="s">
        <v>88</v>
      </c>
      <c r="CL2" s="83" t="s">
        <v>1</v>
      </c>
      <c r="CM2" s="84" t="s">
        <v>40</v>
      </c>
      <c r="CN2" s="85" t="s">
        <v>36</v>
      </c>
      <c r="CO2" s="92" t="s">
        <v>62</v>
      </c>
      <c r="CP2" s="86" t="s">
        <v>37</v>
      </c>
      <c r="CQ2" s="84" t="s">
        <v>42</v>
      </c>
      <c r="CS2" s="36"/>
      <c r="CT2" s="36"/>
      <c r="CU2" s="36"/>
    </row>
    <row r="3" spans="43:95" ht="12.75">
      <c r="AQ3" s="42"/>
      <c r="AR3" s="43"/>
      <c r="AX3" s="40"/>
      <c r="CM3" s="40"/>
      <c r="CQ3" s="63"/>
    </row>
    <row r="4" spans="1:95" ht="12.75">
      <c r="A4" s="1" t="s">
        <v>6</v>
      </c>
      <c r="B4" s="4">
        <v>1497</v>
      </c>
      <c r="C4" s="5">
        <f aca="true" t="shared" si="0" ref="C4:C13">B4*100/AP4</f>
        <v>59.57023477914843</v>
      </c>
      <c r="D4">
        <v>10</v>
      </c>
      <c r="E4" s="8">
        <f aca="true" t="shared" si="1" ref="E4:E13">D4*100/AP4</f>
        <v>0.3979307600477517</v>
      </c>
      <c r="F4">
        <v>106</v>
      </c>
      <c r="G4" s="8">
        <f aca="true" t="shared" si="2" ref="G4:G13">F4*100/AP4</f>
        <v>4.218066056506168</v>
      </c>
      <c r="H4">
        <v>25</v>
      </c>
      <c r="I4" s="8">
        <f aca="true" t="shared" si="3" ref="I4:I13">H4*100/AP4</f>
        <v>0.9948269001193792</v>
      </c>
      <c r="J4" s="6">
        <v>8</v>
      </c>
      <c r="K4" s="8">
        <f aca="true" t="shared" si="4" ref="K4:K13">J4*100/AP4</f>
        <v>0.31834460803820136</v>
      </c>
      <c r="L4">
        <v>8</v>
      </c>
      <c r="M4" s="8">
        <f aca="true" t="shared" si="5" ref="M4:M13">L4*100/AP4</f>
        <v>0.31834460803820136</v>
      </c>
      <c r="N4" s="2">
        <v>7</v>
      </c>
      <c r="O4" s="8">
        <f aca="true" t="shared" si="6" ref="O4:O13">N4*100/AP4</f>
        <v>0.2785515320334262</v>
      </c>
      <c r="P4">
        <v>30</v>
      </c>
      <c r="Q4" s="8">
        <f aca="true" t="shared" si="7" ref="Q4:Q13">P4*100/AP4</f>
        <v>1.193792280143255</v>
      </c>
      <c r="R4">
        <v>8</v>
      </c>
      <c r="S4" s="8">
        <f aca="true" t="shared" si="8" ref="S4:S13">R4*100/AP4</f>
        <v>0.31834460803820136</v>
      </c>
      <c r="T4">
        <v>14</v>
      </c>
      <c r="U4" s="8">
        <f aca="true" t="shared" si="9" ref="U4:U13">T4*100/AP4</f>
        <v>0.5571030640668524</v>
      </c>
      <c r="V4">
        <v>19</v>
      </c>
      <c r="W4" s="8">
        <f aca="true" t="shared" si="10" ref="W4:W13">V4*100/AP4</f>
        <v>0.7560684440907283</v>
      </c>
      <c r="X4">
        <v>12</v>
      </c>
      <c r="Y4" s="8">
        <f aca="true" t="shared" si="11" ref="Y4:Y13">X4*100/AP4</f>
        <v>0.477516912057302</v>
      </c>
      <c r="Z4">
        <v>594</v>
      </c>
      <c r="AA4" s="8">
        <f aca="true" t="shared" si="12" ref="AA4:AA13">Z4*100/AP4</f>
        <v>23.63708714683645</v>
      </c>
      <c r="AB4">
        <v>9</v>
      </c>
      <c r="AC4" s="8">
        <f aca="true" t="shared" si="13" ref="AC4:AC13">AB4*100/AP4</f>
        <v>0.3581376840429765</v>
      </c>
      <c r="AD4">
        <v>10</v>
      </c>
      <c r="AE4" s="8">
        <f aca="true" t="shared" si="14" ref="AE4:AE13">AD4*100/AP4</f>
        <v>0.3979307600477517</v>
      </c>
      <c r="AF4">
        <v>9</v>
      </c>
      <c r="AG4" s="8">
        <f aca="true" t="shared" si="15" ref="AG4:AG13">AF4*100/AP4</f>
        <v>0.3581376840429765</v>
      </c>
      <c r="AH4">
        <v>63</v>
      </c>
      <c r="AI4" s="8">
        <f aca="true" t="shared" si="16" ref="AI4:AI13">AH4*100/AP4</f>
        <v>2.5069637883008355</v>
      </c>
      <c r="AJ4">
        <v>55</v>
      </c>
      <c r="AK4" s="8">
        <f aca="true" t="shared" si="17" ref="AK4:AK13">AJ4*100/AP4</f>
        <v>2.1886191802626342</v>
      </c>
      <c r="AL4">
        <v>13</v>
      </c>
      <c r="AM4" s="8">
        <f aca="true" t="shared" si="18" ref="AM4:AM13">AL4*100/AP4</f>
        <v>0.5173099880620772</v>
      </c>
      <c r="AN4">
        <v>16</v>
      </c>
      <c r="AO4" s="8">
        <f aca="true" t="shared" si="19" ref="AO4:AO13">AN4*100/AP4</f>
        <v>0.6366892160764027</v>
      </c>
      <c r="AP4" s="14">
        <f aca="true" t="shared" si="20" ref="AP4:AP12">SUM(B4+D4+F4+H4+J4+L4+N4+P4+R4+T4+V4+X4+Z4+AB4+AD4+AF4+AH4+AJ4+AL4+AN4)</f>
        <v>2513</v>
      </c>
      <c r="AQ4" s="44">
        <f aca="true" t="shared" si="21" ref="AQ4:AQ13">B4-Z4</f>
        <v>903</v>
      </c>
      <c r="AR4" s="70">
        <f aca="true" t="shared" si="22" ref="AR4:AR13">C4-AA4</f>
        <v>35.93314763231198</v>
      </c>
      <c r="AS4" s="105"/>
      <c r="AT4">
        <v>116</v>
      </c>
      <c r="AU4" s="2"/>
      <c r="AV4" s="2">
        <v>23</v>
      </c>
      <c r="AW4" s="2">
        <v>7</v>
      </c>
      <c r="AX4" s="35">
        <f aca="true" t="shared" si="23" ref="AX4:AX12">SUM(AS4:AW4)</f>
        <v>146</v>
      </c>
      <c r="AY4" s="107">
        <v>369</v>
      </c>
      <c r="AZ4" s="3">
        <f aca="true" t="shared" si="24" ref="AZ4:AZ13">(AY4*100)/CM4</f>
        <v>17.723342939481267</v>
      </c>
      <c r="BA4" s="107">
        <v>28</v>
      </c>
      <c r="BB4" s="3">
        <f aca="true" t="shared" si="25" ref="BB4:BB13">(BA4*100)/CM4</f>
        <v>1.344860710854947</v>
      </c>
      <c r="BC4">
        <v>408</v>
      </c>
      <c r="BD4" s="3">
        <f aca="true" t="shared" si="26" ref="BD4:BD13">(BC4*100)/CM4</f>
        <v>19.596541786743515</v>
      </c>
      <c r="BE4">
        <v>53</v>
      </c>
      <c r="BF4" s="3">
        <f aca="true" t="shared" si="27" ref="BF4:BF13">(BE4*100)/CM4</f>
        <v>2.5456292026897214</v>
      </c>
      <c r="BG4">
        <v>17</v>
      </c>
      <c r="BH4" s="3">
        <f aca="true" t="shared" si="28" ref="BH4:BH13">(BG4*100)/CM4</f>
        <v>0.8165225744476465</v>
      </c>
      <c r="BI4">
        <v>34</v>
      </c>
      <c r="BJ4" s="3">
        <f aca="true" t="shared" si="29" ref="BJ4:BJ13">(BI4*100)/CM4</f>
        <v>1.633045148895293</v>
      </c>
      <c r="BK4">
        <v>28</v>
      </c>
      <c r="BL4" s="3">
        <f aca="true" t="shared" si="30" ref="BL4:BL13">(BK4*100)/CM4</f>
        <v>1.344860710854947</v>
      </c>
      <c r="BM4">
        <v>123</v>
      </c>
      <c r="BN4" s="3">
        <f aca="true" t="shared" si="31" ref="BN4:BN13">(BM4*100)/CM4</f>
        <v>5.9077809798270895</v>
      </c>
      <c r="BO4">
        <v>60</v>
      </c>
      <c r="BP4" s="3">
        <f aca="true" t="shared" si="32" ref="BP4:BP13">(BO4*100)/CM4</f>
        <v>2.881844380403458</v>
      </c>
      <c r="BQ4">
        <v>32</v>
      </c>
      <c r="BR4" s="3">
        <f aca="true" t="shared" si="33" ref="BR4:BR13">(BQ4*100)/CM4</f>
        <v>1.536983669548511</v>
      </c>
      <c r="BS4">
        <v>79</v>
      </c>
      <c r="BT4" s="3">
        <f aca="true" t="shared" si="34" ref="BT4:BT13">(BS4*100)/CM4</f>
        <v>3.7944284341978864</v>
      </c>
      <c r="BU4">
        <v>28</v>
      </c>
      <c r="BV4" s="3">
        <f>(BU4*100)/CM4</f>
        <v>1.344860710854947</v>
      </c>
      <c r="BW4">
        <v>334</v>
      </c>
      <c r="BX4" s="3">
        <f>(BW4*100)/CM4</f>
        <v>16.042267050912585</v>
      </c>
      <c r="BY4">
        <v>18</v>
      </c>
      <c r="BZ4" s="3">
        <f>(BY4*100)/CM4</f>
        <v>0.8645533141210374</v>
      </c>
      <c r="CA4">
        <v>39</v>
      </c>
      <c r="CB4" s="3">
        <f>(CA4*100)/CM4</f>
        <v>1.8731988472622478</v>
      </c>
      <c r="CC4">
        <v>15</v>
      </c>
      <c r="CD4" s="3">
        <f>(CC4*100)/CM4</f>
        <v>0.7204610951008645</v>
      </c>
      <c r="CE4">
        <v>103</v>
      </c>
      <c r="CF4" s="3">
        <f>(CE4*100)/CM4</f>
        <v>4.9471661863592695</v>
      </c>
      <c r="CG4">
        <v>233</v>
      </c>
      <c r="CH4" s="3">
        <f>(CG4*100)/CM4</f>
        <v>11.191162343900096</v>
      </c>
      <c r="CI4">
        <v>55</v>
      </c>
      <c r="CJ4" s="3">
        <f>(CI4*100)/CM4</f>
        <v>2.6416906820365034</v>
      </c>
      <c r="CK4">
        <v>26</v>
      </c>
      <c r="CL4" s="3">
        <f aca="true" t="shared" si="35" ref="CL4:CL13">(CK4*100)/CM4</f>
        <v>1.2487992315081653</v>
      </c>
      <c r="CM4" s="38">
        <f aca="true" t="shared" si="36" ref="CM4:CM12">AY4+BA4+BC4+BE4+BG4+BI4+BK4+BM4+BO4+BQ4+BS4+BU4+BW4+BY4+CA4+CC4+CE4+CG4+CI4+CK4</f>
        <v>2082</v>
      </c>
      <c r="CN4">
        <v>426</v>
      </c>
      <c r="CO4">
        <v>5</v>
      </c>
      <c r="CQ4" s="61">
        <f aca="true" t="shared" si="37" ref="CQ4:CQ12">SUM(CN4:CP4)</f>
        <v>431</v>
      </c>
    </row>
    <row r="5" spans="1:95" ht="12.75">
      <c r="A5" s="1" t="s">
        <v>7</v>
      </c>
      <c r="B5" s="4">
        <v>1379</v>
      </c>
      <c r="C5" s="5">
        <f t="shared" si="0"/>
        <v>55.73969280517381</v>
      </c>
      <c r="D5">
        <v>6</v>
      </c>
      <c r="E5" s="8">
        <f t="shared" si="1"/>
        <v>0.2425222312045271</v>
      </c>
      <c r="F5">
        <v>118</v>
      </c>
      <c r="G5" s="8">
        <f t="shared" si="2"/>
        <v>4.7696038803556995</v>
      </c>
      <c r="H5">
        <v>17</v>
      </c>
      <c r="I5" s="8">
        <f t="shared" si="3"/>
        <v>0.6871463217461601</v>
      </c>
      <c r="J5" s="6">
        <v>5</v>
      </c>
      <c r="K5" s="8">
        <f t="shared" si="4"/>
        <v>0.2021018593371059</v>
      </c>
      <c r="L5">
        <v>19</v>
      </c>
      <c r="M5" s="8">
        <f t="shared" si="5"/>
        <v>0.7679870654810024</v>
      </c>
      <c r="N5" s="2">
        <v>13</v>
      </c>
      <c r="O5" s="8">
        <f t="shared" si="6"/>
        <v>0.5254648342764754</v>
      </c>
      <c r="P5">
        <v>31</v>
      </c>
      <c r="Q5" s="8">
        <f t="shared" si="7"/>
        <v>1.2530315278900566</v>
      </c>
      <c r="R5">
        <v>3</v>
      </c>
      <c r="S5" s="8">
        <f t="shared" si="8"/>
        <v>0.12126111560226355</v>
      </c>
      <c r="T5">
        <v>11</v>
      </c>
      <c r="U5" s="8">
        <f t="shared" si="9"/>
        <v>0.444624090541633</v>
      </c>
      <c r="V5">
        <v>8</v>
      </c>
      <c r="W5" s="8">
        <f t="shared" si="10"/>
        <v>0.32336297493936944</v>
      </c>
      <c r="X5">
        <v>5</v>
      </c>
      <c r="Y5" s="8">
        <f t="shared" si="11"/>
        <v>0.2021018593371059</v>
      </c>
      <c r="Z5">
        <v>660</v>
      </c>
      <c r="AA5" s="8">
        <f t="shared" si="12"/>
        <v>26.67744543249798</v>
      </c>
      <c r="AB5">
        <v>15</v>
      </c>
      <c r="AC5" s="8">
        <f t="shared" si="13"/>
        <v>0.6063055780113177</v>
      </c>
      <c r="AD5">
        <v>2</v>
      </c>
      <c r="AE5" s="8">
        <f t="shared" si="14"/>
        <v>0.08084074373484236</v>
      </c>
      <c r="AF5">
        <v>15</v>
      </c>
      <c r="AG5" s="8">
        <f t="shared" si="15"/>
        <v>0.6063055780113177</v>
      </c>
      <c r="AH5">
        <v>52</v>
      </c>
      <c r="AI5" s="8">
        <f t="shared" si="16"/>
        <v>2.1018593371059016</v>
      </c>
      <c r="AJ5">
        <v>82</v>
      </c>
      <c r="AK5" s="8">
        <f t="shared" si="17"/>
        <v>3.3144704931285367</v>
      </c>
      <c r="AL5">
        <v>7</v>
      </c>
      <c r="AM5" s="8">
        <f t="shared" si="18"/>
        <v>0.28294260307194824</v>
      </c>
      <c r="AN5">
        <v>26</v>
      </c>
      <c r="AO5" s="8">
        <f t="shared" si="19"/>
        <v>1.0509296685529508</v>
      </c>
      <c r="AP5" s="14">
        <f t="shared" si="20"/>
        <v>2474</v>
      </c>
      <c r="AQ5" s="44">
        <f t="shared" si="21"/>
        <v>719</v>
      </c>
      <c r="AR5" s="70">
        <f t="shared" si="22"/>
        <v>29.06224737267583</v>
      </c>
      <c r="AS5" s="104"/>
      <c r="AT5">
        <v>88</v>
      </c>
      <c r="AU5" s="2"/>
      <c r="AV5" s="2">
        <v>18</v>
      </c>
      <c r="AW5" s="2">
        <v>6</v>
      </c>
      <c r="AX5" s="35">
        <f t="shared" si="23"/>
        <v>112</v>
      </c>
      <c r="AY5" s="107">
        <v>355</v>
      </c>
      <c r="AZ5" s="3">
        <f t="shared" si="24"/>
        <v>18.431983385254412</v>
      </c>
      <c r="BA5" s="107">
        <v>15</v>
      </c>
      <c r="BB5" s="3">
        <f t="shared" si="25"/>
        <v>0.778816199376947</v>
      </c>
      <c r="BC5">
        <v>344</v>
      </c>
      <c r="BD5" s="3">
        <f t="shared" si="26"/>
        <v>17.86085150571132</v>
      </c>
      <c r="BE5">
        <v>77</v>
      </c>
      <c r="BF5" s="3">
        <f t="shared" si="27"/>
        <v>3.9979231568016615</v>
      </c>
      <c r="BG5">
        <v>11</v>
      </c>
      <c r="BH5" s="3">
        <f t="shared" si="28"/>
        <v>0.5711318795430945</v>
      </c>
      <c r="BI5">
        <v>34</v>
      </c>
      <c r="BJ5" s="3">
        <f t="shared" si="29"/>
        <v>1.7653167185877465</v>
      </c>
      <c r="BK5">
        <v>23</v>
      </c>
      <c r="BL5" s="3">
        <f t="shared" si="30"/>
        <v>1.1941848390446521</v>
      </c>
      <c r="BM5">
        <v>110</v>
      </c>
      <c r="BN5" s="3">
        <f t="shared" si="31"/>
        <v>5.711318795430945</v>
      </c>
      <c r="BO5">
        <v>49</v>
      </c>
      <c r="BP5" s="3">
        <f t="shared" si="32"/>
        <v>2.544132917964694</v>
      </c>
      <c r="BQ5">
        <v>27</v>
      </c>
      <c r="BR5" s="3">
        <f t="shared" si="33"/>
        <v>1.4018691588785046</v>
      </c>
      <c r="BS5">
        <v>48</v>
      </c>
      <c r="BT5" s="3">
        <f t="shared" si="34"/>
        <v>2.4922118380062304</v>
      </c>
      <c r="BU5">
        <v>34</v>
      </c>
      <c r="BV5" s="3">
        <f>(BU5*100)/CM5</f>
        <v>1.7653167185877465</v>
      </c>
      <c r="BW5">
        <v>317</v>
      </c>
      <c r="BX5" s="3">
        <f>(BW5*100)/CM5</f>
        <v>16.458982346832816</v>
      </c>
      <c r="BY5">
        <v>14</v>
      </c>
      <c r="BZ5" s="3">
        <f>(BY5*100)/CM5</f>
        <v>0.726895119418484</v>
      </c>
      <c r="CA5">
        <v>41</v>
      </c>
      <c r="CB5" s="3">
        <f>(CA5*100)/CM5</f>
        <v>2.1287642782969884</v>
      </c>
      <c r="CC5">
        <v>21</v>
      </c>
      <c r="CD5" s="3">
        <f>(CC5*100)/CM5</f>
        <v>1.0903426791277258</v>
      </c>
      <c r="CE5">
        <v>86</v>
      </c>
      <c r="CF5" s="3">
        <f>(CE5*100)/CM5</f>
        <v>4.46521287642783</v>
      </c>
      <c r="CG5">
        <v>224</v>
      </c>
      <c r="CH5" s="3">
        <f>(CG5*100)/CM5</f>
        <v>11.630321910695743</v>
      </c>
      <c r="CI5">
        <v>64</v>
      </c>
      <c r="CJ5" s="3">
        <f>(CI5*100)/CM5</f>
        <v>3.322949117341641</v>
      </c>
      <c r="CK5">
        <v>32</v>
      </c>
      <c r="CL5" s="3">
        <f t="shared" si="35"/>
        <v>1.6614745586708204</v>
      </c>
      <c r="CM5" s="38">
        <f t="shared" si="36"/>
        <v>1926</v>
      </c>
      <c r="CN5">
        <v>544</v>
      </c>
      <c r="CO5">
        <v>1</v>
      </c>
      <c r="CP5">
        <v>3</v>
      </c>
      <c r="CQ5" s="62">
        <f t="shared" si="37"/>
        <v>548</v>
      </c>
    </row>
    <row r="6" spans="1:95" ht="12.75">
      <c r="A6" s="1" t="s">
        <v>8</v>
      </c>
      <c r="B6" s="4">
        <v>1074</v>
      </c>
      <c r="C6" s="5">
        <f t="shared" si="0"/>
        <v>47.66977363515313</v>
      </c>
      <c r="D6">
        <v>9</v>
      </c>
      <c r="E6" s="8">
        <f t="shared" si="1"/>
        <v>0.3994673768308921</v>
      </c>
      <c r="F6">
        <v>92</v>
      </c>
      <c r="G6" s="8">
        <f t="shared" si="2"/>
        <v>4.083444296493564</v>
      </c>
      <c r="H6">
        <v>17</v>
      </c>
      <c r="I6" s="8">
        <f t="shared" si="3"/>
        <v>0.7545494895694629</v>
      </c>
      <c r="J6" s="6">
        <v>8</v>
      </c>
      <c r="K6" s="8">
        <f t="shared" si="4"/>
        <v>0.3550821127385708</v>
      </c>
      <c r="L6">
        <v>18</v>
      </c>
      <c r="M6" s="8">
        <f t="shared" si="5"/>
        <v>0.7989347536617842</v>
      </c>
      <c r="N6" s="6">
        <v>2</v>
      </c>
      <c r="O6" s="8">
        <f t="shared" si="6"/>
        <v>0.0887705281846427</v>
      </c>
      <c r="P6">
        <v>19</v>
      </c>
      <c r="Q6" s="8">
        <f t="shared" si="7"/>
        <v>0.8433200177541056</v>
      </c>
      <c r="R6">
        <v>11</v>
      </c>
      <c r="S6" s="8">
        <f t="shared" si="8"/>
        <v>0.4882379050155348</v>
      </c>
      <c r="T6">
        <v>24</v>
      </c>
      <c r="U6" s="8">
        <f t="shared" si="9"/>
        <v>1.0652463382157125</v>
      </c>
      <c r="V6">
        <v>11</v>
      </c>
      <c r="W6" s="8">
        <f t="shared" si="10"/>
        <v>0.4882379050155348</v>
      </c>
      <c r="X6">
        <v>8</v>
      </c>
      <c r="Y6" s="8">
        <f t="shared" si="11"/>
        <v>0.3550821127385708</v>
      </c>
      <c r="Z6">
        <v>763</v>
      </c>
      <c r="AA6" s="8">
        <f t="shared" si="12"/>
        <v>33.865956502441186</v>
      </c>
      <c r="AB6">
        <v>10</v>
      </c>
      <c r="AC6" s="8">
        <f t="shared" si="13"/>
        <v>0.44385264092321347</v>
      </c>
      <c r="AD6">
        <v>18</v>
      </c>
      <c r="AE6" s="8">
        <f t="shared" si="14"/>
        <v>0.7989347536617842</v>
      </c>
      <c r="AF6">
        <v>12</v>
      </c>
      <c r="AG6" s="8">
        <f t="shared" si="15"/>
        <v>0.5326231691078562</v>
      </c>
      <c r="AH6">
        <v>84</v>
      </c>
      <c r="AI6" s="8">
        <f t="shared" si="16"/>
        <v>3.728362183754993</v>
      </c>
      <c r="AJ6">
        <v>54</v>
      </c>
      <c r="AK6" s="8">
        <f t="shared" si="17"/>
        <v>2.396804260985353</v>
      </c>
      <c r="AL6">
        <v>7</v>
      </c>
      <c r="AM6" s="8">
        <f t="shared" si="18"/>
        <v>0.31069684864624947</v>
      </c>
      <c r="AN6">
        <v>12</v>
      </c>
      <c r="AO6" s="8">
        <f t="shared" si="19"/>
        <v>0.5326231691078562</v>
      </c>
      <c r="AP6" s="14">
        <f t="shared" si="20"/>
        <v>2253</v>
      </c>
      <c r="AQ6" s="44">
        <f t="shared" si="21"/>
        <v>311</v>
      </c>
      <c r="AR6" s="70">
        <f t="shared" si="22"/>
        <v>13.803817132711941</v>
      </c>
      <c r="AS6" s="104"/>
      <c r="AT6">
        <v>183</v>
      </c>
      <c r="AU6" s="2"/>
      <c r="AV6" s="2">
        <v>36</v>
      </c>
      <c r="AW6" s="2">
        <v>16</v>
      </c>
      <c r="AX6" s="35">
        <f t="shared" si="23"/>
        <v>235</v>
      </c>
      <c r="AY6" s="107">
        <v>315</v>
      </c>
      <c r="AZ6" s="3">
        <f t="shared" si="24"/>
        <v>17.21311475409836</v>
      </c>
      <c r="BA6" s="107">
        <v>25</v>
      </c>
      <c r="BB6" s="3">
        <f t="shared" si="25"/>
        <v>1.366120218579235</v>
      </c>
      <c r="BC6">
        <v>258</v>
      </c>
      <c r="BD6" s="3">
        <f t="shared" si="26"/>
        <v>14.098360655737705</v>
      </c>
      <c r="BE6">
        <v>48</v>
      </c>
      <c r="BF6" s="3">
        <f t="shared" si="27"/>
        <v>2.622950819672131</v>
      </c>
      <c r="BG6">
        <v>10</v>
      </c>
      <c r="BH6" s="3">
        <f t="shared" si="28"/>
        <v>0.546448087431694</v>
      </c>
      <c r="BI6">
        <v>29</v>
      </c>
      <c r="BJ6" s="3">
        <f t="shared" si="29"/>
        <v>1.5846994535519126</v>
      </c>
      <c r="BK6">
        <v>21</v>
      </c>
      <c r="BL6" s="3">
        <f t="shared" si="30"/>
        <v>1.1475409836065573</v>
      </c>
      <c r="BM6">
        <v>67</v>
      </c>
      <c r="BN6" s="3">
        <f t="shared" si="31"/>
        <v>3.66120218579235</v>
      </c>
      <c r="BO6">
        <v>48</v>
      </c>
      <c r="BP6" s="3">
        <f t="shared" si="32"/>
        <v>2.622950819672131</v>
      </c>
      <c r="BQ6">
        <v>42</v>
      </c>
      <c r="BR6" s="3">
        <f t="shared" si="33"/>
        <v>2.2950819672131146</v>
      </c>
      <c r="BS6">
        <v>65</v>
      </c>
      <c r="BT6" s="3">
        <f t="shared" si="34"/>
        <v>3.551912568306011</v>
      </c>
      <c r="BU6">
        <v>36</v>
      </c>
      <c r="BV6" s="3">
        <f>(BU6*100)/CM6</f>
        <v>1.9672131147540983</v>
      </c>
      <c r="BW6">
        <v>378</v>
      </c>
      <c r="BX6" s="3">
        <f>(BW6*100)/CM6</f>
        <v>20.65573770491803</v>
      </c>
      <c r="BY6">
        <v>31</v>
      </c>
      <c r="BZ6" s="3">
        <f>(BY6*100)/CM6</f>
        <v>1.6939890710382515</v>
      </c>
      <c r="CA6">
        <v>58</v>
      </c>
      <c r="CB6" s="3">
        <f>(CA6*100)/CM6</f>
        <v>3.169398907103825</v>
      </c>
      <c r="CC6">
        <v>21</v>
      </c>
      <c r="CD6" s="3">
        <f>(CC6*100)/CM6</f>
        <v>1.1475409836065573</v>
      </c>
      <c r="CE6">
        <v>105</v>
      </c>
      <c r="CF6" s="3">
        <f>(CE6*100)/CM6</f>
        <v>5.737704918032787</v>
      </c>
      <c r="CG6">
        <v>176</v>
      </c>
      <c r="CH6" s="3">
        <f>(CG6*100)/CM6</f>
        <v>9.617486338797814</v>
      </c>
      <c r="CI6">
        <v>64</v>
      </c>
      <c r="CJ6" s="3">
        <f>(CI6*100)/CM6</f>
        <v>3.4972677595628414</v>
      </c>
      <c r="CK6">
        <v>33</v>
      </c>
      <c r="CL6" s="3">
        <f t="shared" si="35"/>
        <v>1.8032786885245902</v>
      </c>
      <c r="CM6" s="38">
        <f t="shared" si="36"/>
        <v>1830</v>
      </c>
      <c r="CN6">
        <v>420</v>
      </c>
      <c r="CO6">
        <v>3</v>
      </c>
      <c r="CQ6" s="61">
        <f t="shared" si="37"/>
        <v>423</v>
      </c>
    </row>
    <row r="7" spans="1:95" ht="12.75">
      <c r="A7" s="1" t="s">
        <v>9</v>
      </c>
      <c r="B7" s="4">
        <v>1103</v>
      </c>
      <c r="C7" s="5">
        <f t="shared" si="0"/>
        <v>51.71120487576184</v>
      </c>
      <c r="D7" s="2">
        <v>8</v>
      </c>
      <c r="E7" s="8">
        <f t="shared" si="1"/>
        <v>0.3750586029067042</v>
      </c>
      <c r="F7" s="6">
        <v>95</v>
      </c>
      <c r="G7" s="8">
        <f t="shared" si="2"/>
        <v>4.453820909517112</v>
      </c>
      <c r="H7" s="2">
        <v>16</v>
      </c>
      <c r="I7" s="8">
        <f t="shared" si="3"/>
        <v>0.7501172058134083</v>
      </c>
      <c r="J7" s="6">
        <v>3</v>
      </c>
      <c r="K7" s="8">
        <f t="shared" si="4"/>
        <v>0.14064697609001406</v>
      </c>
      <c r="L7" s="6">
        <v>9</v>
      </c>
      <c r="M7" s="8">
        <f t="shared" si="5"/>
        <v>0.4219409282700422</v>
      </c>
      <c r="N7" s="6">
        <v>3</v>
      </c>
      <c r="O7" s="8">
        <f t="shared" si="6"/>
        <v>0.14064697609001406</v>
      </c>
      <c r="P7" s="6">
        <v>43</v>
      </c>
      <c r="Q7" s="8">
        <f t="shared" si="7"/>
        <v>2.015939990623535</v>
      </c>
      <c r="R7" s="6">
        <v>11</v>
      </c>
      <c r="S7" s="8">
        <f t="shared" si="8"/>
        <v>0.5157055789967182</v>
      </c>
      <c r="T7" s="6">
        <v>18</v>
      </c>
      <c r="U7" s="8">
        <f t="shared" si="9"/>
        <v>0.8438818565400844</v>
      </c>
      <c r="V7" s="6">
        <v>15</v>
      </c>
      <c r="W7" s="8">
        <f t="shared" si="10"/>
        <v>0.7032348804500703</v>
      </c>
      <c r="X7" s="6">
        <v>6</v>
      </c>
      <c r="Y7" s="8">
        <f t="shared" si="11"/>
        <v>0.2812939521800281</v>
      </c>
      <c r="Z7" s="6">
        <v>601</v>
      </c>
      <c r="AA7" s="8">
        <f t="shared" si="12"/>
        <v>28.17627754336615</v>
      </c>
      <c r="AB7" s="6">
        <v>12</v>
      </c>
      <c r="AC7" s="8">
        <f t="shared" si="13"/>
        <v>0.5625879043600562</v>
      </c>
      <c r="AD7" s="6">
        <v>6</v>
      </c>
      <c r="AE7" s="8">
        <f t="shared" si="14"/>
        <v>0.2812939521800281</v>
      </c>
      <c r="AF7" s="6">
        <v>6</v>
      </c>
      <c r="AG7" s="8">
        <f t="shared" si="15"/>
        <v>0.2812939521800281</v>
      </c>
      <c r="AH7" s="6">
        <v>94</v>
      </c>
      <c r="AI7" s="8">
        <f t="shared" si="16"/>
        <v>4.406938584153774</v>
      </c>
      <c r="AJ7" s="6">
        <v>49</v>
      </c>
      <c r="AK7" s="8">
        <f t="shared" si="17"/>
        <v>2.297233942803563</v>
      </c>
      <c r="AL7" s="6">
        <v>12</v>
      </c>
      <c r="AM7" s="8">
        <f t="shared" si="18"/>
        <v>0.5625879043600562</v>
      </c>
      <c r="AN7" s="2">
        <v>23</v>
      </c>
      <c r="AO7" s="8">
        <f t="shared" si="19"/>
        <v>1.0782934833567746</v>
      </c>
      <c r="AP7" s="14">
        <f t="shared" si="20"/>
        <v>2133</v>
      </c>
      <c r="AQ7" s="44">
        <f t="shared" si="21"/>
        <v>502</v>
      </c>
      <c r="AR7" s="70">
        <f t="shared" si="22"/>
        <v>23.534927332395686</v>
      </c>
      <c r="AS7" s="104"/>
      <c r="AT7">
        <v>132</v>
      </c>
      <c r="AU7" s="2"/>
      <c r="AV7" s="2">
        <v>15</v>
      </c>
      <c r="AW7" s="2">
        <v>6</v>
      </c>
      <c r="AX7" s="35">
        <f t="shared" si="23"/>
        <v>153</v>
      </c>
      <c r="AY7" s="57">
        <v>279</v>
      </c>
      <c r="AZ7" s="3">
        <f t="shared" si="24"/>
        <v>16.11785095320624</v>
      </c>
      <c r="BA7" s="2">
        <v>12</v>
      </c>
      <c r="BB7" s="3">
        <f t="shared" si="25"/>
        <v>0.6932409012131716</v>
      </c>
      <c r="BC7" s="2">
        <v>261</v>
      </c>
      <c r="BD7" s="3">
        <f t="shared" si="26"/>
        <v>15.077989601386482</v>
      </c>
      <c r="BE7" s="2">
        <v>44</v>
      </c>
      <c r="BF7" s="3">
        <f t="shared" si="27"/>
        <v>2.541883304448296</v>
      </c>
      <c r="BG7" s="2">
        <v>14</v>
      </c>
      <c r="BH7" s="3">
        <f t="shared" si="28"/>
        <v>0.8087810514153668</v>
      </c>
      <c r="BI7" s="2">
        <v>26</v>
      </c>
      <c r="BJ7" s="3">
        <f>(BI7*100)/CM7</f>
        <v>1.5020219526285383</v>
      </c>
      <c r="BK7" s="2">
        <v>22</v>
      </c>
      <c r="BL7" s="3">
        <f t="shared" si="30"/>
        <v>1.270941652224148</v>
      </c>
      <c r="BM7" s="2">
        <v>105</v>
      </c>
      <c r="BN7" s="3">
        <f t="shared" si="31"/>
        <v>6.065857885615252</v>
      </c>
      <c r="BO7" s="2">
        <v>72</v>
      </c>
      <c r="BP7" s="3">
        <f t="shared" si="32"/>
        <v>4.15944540727903</v>
      </c>
      <c r="BQ7" s="2">
        <v>32</v>
      </c>
      <c r="BR7" s="3">
        <f t="shared" si="33"/>
        <v>1.8486424032351243</v>
      </c>
      <c r="BS7" s="2">
        <v>62</v>
      </c>
      <c r="BT7" s="3">
        <f t="shared" si="34"/>
        <v>3.5817446562680533</v>
      </c>
      <c r="BU7" s="2">
        <v>30</v>
      </c>
      <c r="BV7" s="3">
        <f>(BU7*100)/CM7</f>
        <v>1.733102253032929</v>
      </c>
      <c r="BW7" s="2">
        <v>274</v>
      </c>
      <c r="BX7" s="3">
        <f>(BW7*100)/CM7</f>
        <v>15.829000577700752</v>
      </c>
      <c r="BY7" s="2">
        <v>20</v>
      </c>
      <c r="BZ7" s="3">
        <f>(BY7*100)/CM7</f>
        <v>1.1554015020219526</v>
      </c>
      <c r="CA7" s="2">
        <v>49</v>
      </c>
      <c r="CB7" s="3">
        <f>(CA7*100)/CM7</f>
        <v>2.830733679953784</v>
      </c>
      <c r="CC7" s="2">
        <v>23</v>
      </c>
      <c r="CD7" s="3">
        <f>(CC7*100)/CM7</f>
        <v>1.3287117273252456</v>
      </c>
      <c r="CE7" s="2">
        <v>106</v>
      </c>
      <c r="CF7" s="3">
        <f>(CE7*100)/CM7</f>
        <v>6.123627960716349</v>
      </c>
      <c r="CG7" s="2">
        <v>213</v>
      </c>
      <c r="CH7" s="3">
        <f>(CG7*100)/CM7</f>
        <v>12.305025996533795</v>
      </c>
      <c r="CI7" s="2">
        <v>47</v>
      </c>
      <c r="CJ7" s="3">
        <f>(CI7*100)/CM7</f>
        <v>2.7151935297515886</v>
      </c>
      <c r="CK7" s="2">
        <v>40</v>
      </c>
      <c r="CL7" s="3">
        <f t="shared" si="35"/>
        <v>2.310803004043905</v>
      </c>
      <c r="CM7" s="38">
        <f t="shared" si="36"/>
        <v>1731</v>
      </c>
      <c r="CN7">
        <v>398</v>
      </c>
      <c r="CO7">
        <v>4</v>
      </c>
      <c r="CQ7" s="61">
        <f t="shared" si="37"/>
        <v>402</v>
      </c>
    </row>
    <row r="8" spans="1:95" ht="12.75">
      <c r="A8" s="1" t="s">
        <v>67</v>
      </c>
      <c r="B8" s="10">
        <v>1177</v>
      </c>
      <c r="C8" s="5">
        <f t="shared" si="0"/>
        <v>52.875112309074574</v>
      </c>
      <c r="D8">
        <v>9</v>
      </c>
      <c r="E8" s="8">
        <f t="shared" si="1"/>
        <v>0.40431266846361186</v>
      </c>
      <c r="F8">
        <v>61</v>
      </c>
      <c r="G8" s="8">
        <f t="shared" si="2"/>
        <v>2.7403414195867026</v>
      </c>
      <c r="H8">
        <v>17</v>
      </c>
      <c r="I8" s="8">
        <f t="shared" si="3"/>
        <v>0.7637017070979335</v>
      </c>
      <c r="J8" s="6">
        <v>12</v>
      </c>
      <c r="K8" s="8">
        <f t="shared" si="4"/>
        <v>0.5390835579514824</v>
      </c>
      <c r="L8">
        <v>25</v>
      </c>
      <c r="M8" s="8">
        <f t="shared" si="5"/>
        <v>1.1230907457322552</v>
      </c>
      <c r="N8" s="6">
        <v>8</v>
      </c>
      <c r="O8" s="8">
        <f t="shared" si="6"/>
        <v>0.35938903863432164</v>
      </c>
      <c r="P8">
        <v>17</v>
      </c>
      <c r="Q8" s="8">
        <f t="shared" si="7"/>
        <v>0.7637017070979335</v>
      </c>
      <c r="R8">
        <v>6</v>
      </c>
      <c r="S8" s="8">
        <f t="shared" si="8"/>
        <v>0.2695417789757412</v>
      </c>
      <c r="T8">
        <v>23</v>
      </c>
      <c r="U8" s="8">
        <f t="shared" si="9"/>
        <v>1.0332434860736748</v>
      </c>
      <c r="V8">
        <v>17</v>
      </c>
      <c r="W8" s="8">
        <f t="shared" si="10"/>
        <v>0.7637017070979335</v>
      </c>
      <c r="X8">
        <v>6</v>
      </c>
      <c r="Y8" s="8">
        <f t="shared" si="11"/>
        <v>0.2695417789757412</v>
      </c>
      <c r="Z8">
        <v>657</v>
      </c>
      <c r="AA8" s="8">
        <f t="shared" si="12"/>
        <v>29.514824797843666</v>
      </c>
      <c r="AB8">
        <v>8</v>
      </c>
      <c r="AC8" s="8">
        <f t="shared" si="13"/>
        <v>0.35938903863432164</v>
      </c>
      <c r="AD8">
        <v>6</v>
      </c>
      <c r="AE8" s="8">
        <f t="shared" si="14"/>
        <v>0.2695417789757412</v>
      </c>
      <c r="AF8">
        <v>4</v>
      </c>
      <c r="AG8" s="8">
        <f t="shared" si="15"/>
        <v>0.17969451931716082</v>
      </c>
      <c r="AH8">
        <v>96</v>
      </c>
      <c r="AI8" s="8">
        <f t="shared" si="16"/>
        <v>4.3126684636118595</v>
      </c>
      <c r="AJ8">
        <v>36</v>
      </c>
      <c r="AK8" s="8">
        <f t="shared" si="17"/>
        <v>1.6172506738544474</v>
      </c>
      <c r="AL8">
        <v>18</v>
      </c>
      <c r="AM8" s="8">
        <f t="shared" si="18"/>
        <v>0.8086253369272237</v>
      </c>
      <c r="AN8">
        <v>23</v>
      </c>
      <c r="AO8" s="8">
        <f t="shared" si="19"/>
        <v>1.0332434860736748</v>
      </c>
      <c r="AP8" s="14">
        <f t="shared" si="20"/>
        <v>2226</v>
      </c>
      <c r="AQ8" s="44">
        <f t="shared" si="21"/>
        <v>520</v>
      </c>
      <c r="AR8" s="70">
        <f t="shared" si="22"/>
        <v>23.360287511230908</v>
      </c>
      <c r="AS8" s="104"/>
      <c r="AT8">
        <v>258</v>
      </c>
      <c r="AU8" s="2"/>
      <c r="AV8" s="2">
        <v>29</v>
      </c>
      <c r="AW8" s="2">
        <v>13</v>
      </c>
      <c r="AX8" s="35">
        <f t="shared" si="23"/>
        <v>300</v>
      </c>
      <c r="AY8" s="108">
        <v>392</v>
      </c>
      <c r="AZ8" s="3">
        <f t="shared" si="24"/>
        <v>21.717451523545705</v>
      </c>
      <c r="BA8" s="2">
        <v>22</v>
      </c>
      <c r="BB8" s="3">
        <f t="shared" si="25"/>
        <v>1.2188365650969528</v>
      </c>
      <c r="BC8">
        <v>249</v>
      </c>
      <c r="BD8" s="3">
        <f t="shared" si="26"/>
        <v>13.795013850415513</v>
      </c>
      <c r="BE8">
        <v>33</v>
      </c>
      <c r="BF8" s="3">
        <f t="shared" si="27"/>
        <v>1.8282548476454294</v>
      </c>
      <c r="BG8">
        <v>11</v>
      </c>
      <c r="BH8" s="3">
        <f t="shared" si="28"/>
        <v>0.6094182825484764</v>
      </c>
      <c r="BI8">
        <v>30</v>
      </c>
      <c r="BJ8" s="3">
        <f t="shared" si="29"/>
        <v>1.6620498614958448</v>
      </c>
      <c r="BK8">
        <v>34</v>
      </c>
      <c r="BL8" s="3">
        <f t="shared" si="30"/>
        <v>1.8836565096952909</v>
      </c>
      <c r="BM8" s="2">
        <v>45</v>
      </c>
      <c r="BN8" s="3">
        <f t="shared" si="31"/>
        <v>2.4930747922437675</v>
      </c>
      <c r="BO8">
        <v>59</v>
      </c>
      <c r="BP8" s="3">
        <f t="shared" si="32"/>
        <v>3.268698060941828</v>
      </c>
      <c r="BQ8">
        <v>48</v>
      </c>
      <c r="BR8" s="3">
        <f t="shared" si="33"/>
        <v>2.6592797783933517</v>
      </c>
      <c r="BS8">
        <v>52</v>
      </c>
      <c r="BT8" s="3">
        <f t="shared" si="34"/>
        <v>2.880886426592798</v>
      </c>
      <c r="BU8">
        <v>22</v>
      </c>
      <c r="BV8" s="3">
        <f>(BU8*100)/CM8</f>
        <v>1.2188365650969528</v>
      </c>
      <c r="BW8">
        <v>400</v>
      </c>
      <c r="BX8" s="3">
        <f>(BW8*100)/CM8</f>
        <v>22.1606648199446</v>
      </c>
      <c r="BY8">
        <v>15</v>
      </c>
      <c r="BZ8" s="3">
        <f>(BY8*100)/CM8</f>
        <v>0.8310249307479224</v>
      </c>
      <c r="CA8">
        <v>56</v>
      </c>
      <c r="CB8" s="3">
        <f>(CA8*100)/CM8</f>
        <v>3.102493074792244</v>
      </c>
      <c r="CC8">
        <v>18</v>
      </c>
      <c r="CD8" s="3">
        <f>(CC8*100)/CM8</f>
        <v>0.997229916897507</v>
      </c>
      <c r="CE8">
        <v>121</v>
      </c>
      <c r="CF8" s="3">
        <f>(CE8*100)/CM8</f>
        <v>6.703601108033241</v>
      </c>
      <c r="CG8">
        <v>117</v>
      </c>
      <c r="CH8" s="3">
        <f>(CG8*100)/CM8</f>
        <v>6.481994459833795</v>
      </c>
      <c r="CI8">
        <v>45</v>
      </c>
      <c r="CJ8" s="3">
        <f>(CI8*100)/CM8</f>
        <v>2.4930747922437675</v>
      </c>
      <c r="CK8">
        <v>36</v>
      </c>
      <c r="CL8" s="3">
        <f t="shared" si="35"/>
        <v>1.994459833795014</v>
      </c>
      <c r="CM8" s="38">
        <f t="shared" si="36"/>
        <v>1805</v>
      </c>
      <c r="CN8">
        <v>406</v>
      </c>
      <c r="CO8">
        <v>14</v>
      </c>
      <c r="CP8">
        <v>1</v>
      </c>
      <c r="CQ8" s="61">
        <f t="shared" si="37"/>
        <v>421</v>
      </c>
    </row>
    <row r="9" spans="1:95" ht="12.75">
      <c r="A9" s="1" t="s">
        <v>10</v>
      </c>
      <c r="B9" s="10">
        <v>1370</v>
      </c>
      <c r="C9" s="5">
        <f t="shared" si="0"/>
        <v>55.75905575905576</v>
      </c>
      <c r="D9">
        <v>6</v>
      </c>
      <c r="E9" s="8">
        <f t="shared" si="1"/>
        <v>0.2442002442002442</v>
      </c>
      <c r="F9">
        <v>127</v>
      </c>
      <c r="G9" s="8">
        <f t="shared" si="2"/>
        <v>5.168905168905169</v>
      </c>
      <c r="H9">
        <v>13</v>
      </c>
      <c r="I9" s="8">
        <f t="shared" si="3"/>
        <v>0.5291005291005291</v>
      </c>
      <c r="J9" s="6">
        <v>2</v>
      </c>
      <c r="K9" s="8">
        <f t="shared" si="4"/>
        <v>0.0814000814000814</v>
      </c>
      <c r="L9">
        <v>11</v>
      </c>
      <c r="M9" s="8">
        <f t="shared" si="5"/>
        <v>0.4477004477004477</v>
      </c>
      <c r="N9" s="2">
        <v>12</v>
      </c>
      <c r="O9" s="8">
        <f t="shared" si="6"/>
        <v>0.4884004884004884</v>
      </c>
      <c r="P9">
        <v>20</v>
      </c>
      <c r="Q9" s="8">
        <f t="shared" si="7"/>
        <v>0.814000814000814</v>
      </c>
      <c r="R9">
        <v>12</v>
      </c>
      <c r="S9" s="8">
        <f t="shared" si="8"/>
        <v>0.4884004884004884</v>
      </c>
      <c r="T9">
        <v>13</v>
      </c>
      <c r="U9" s="8">
        <f t="shared" si="9"/>
        <v>0.5291005291005291</v>
      </c>
      <c r="V9">
        <v>12</v>
      </c>
      <c r="W9" s="8">
        <f t="shared" si="10"/>
        <v>0.4884004884004884</v>
      </c>
      <c r="X9">
        <v>6</v>
      </c>
      <c r="Y9" s="8">
        <f t="shared" si="11"/>
        <v>0.2442002442002442</v>
      </c>
      <c r="Z9">
        <v>681</v>
      </c>
      <c r="AA9" s="8">
        <f t="shared" si="12"/>
        <v>27.716727716727718</v>
      </c>
      <c r="AB9">
        <v>7</v>
      </c>
      <c r="AC9" s="8">
        <f t="shared" si="13"/>
        <v>0.2849002849002849</v>
      </c>
      <c r="AD9">
        <v>5</v>
      </c>
      <c r="AE9" s="8">
        <f t="shared" si="14"/>
        <v>0.2035002035002035</v>
      </c>
      <c r="AF9">
        <v>6</v>
      </c>
      <c r="AG9" s="8">
        <f t="shared" si="15"/>
        <v>0.2442002442002442</v>
      </c>
      <c r="AH9">
        <v>82</v>
      </c>
      <c r="AI9" s="8">
        <f t="shared" si="16"/>
        <v>3.3374033374033374</v>
      </c>
      <c r="AJ9">
        <v>45</v>
      </c>
      <c r="AK9" s="8">
        <f t="shared" si="17"/>
        <v>1.8315018315018314</v>
      </c>
      <c r="AL9">
        <v>6</v>
      </c>
      <c r="AM9" s="8">
        <f t="shared" si="18"/>
        <v>0.2442002442002442</v>
      </c>
      <c r="AN9">
        <v>21</v>
      </c>
      <c r="AO9" s="8">
        <f t="shared" si="19"/>
        <v>0.8547008547008547</v>
      </c>
      <c r="AP9" s="14">
        <f t="shared" si="20"/>
        <v>2457</v>
      </c>
      <c r="AQ9" s="44">
        <f t="shared" si="21"/>
        <v>689</v>
      </c>
      <c r="AR9" s="70">
        <f t="shared" si="22"/>
        <v>28.042328042328045</v>
      </c>
      <c r="AS9" s="104"/>
      <c r="AT9">
        <v>127</v>
      </c>
      <c r="AU9" s="2"/>
      <c r="AV9" s="2">
        <v>26</v>
      </c>
      <c r="AW9" s="2">
        <v>12</v>
      </c>
      <c r="AX9" s="35">
        <f t="shared" si="23"/>
        <v>165</v>
      </c>
      <c r="AY9" s="108">
        <v>396</v>
      </c>
      <c r="AZ9" s="3">
        <f t="shared" si="24"/>
        <v>19.78021978021978</v>
      </c>
      <c r="BA9" s="2">
        <v>26</v>
      </c>
      <c r="BB9" s="3">
        <f t="shared" si="25"/>
        <v>1.2987012987012987</v>
      </c>
      <c r="BC9">
        <v>368</v>
      </c>
      <c r="BD9" s="3">
        <f t="shared" si="26"/>
        <v>18.38161838161838</v>
      </c>
      <c r="BE9">
        <v>36</v>
      </c>
      <c r="BF9" s="3">
        <f t="shared" si="27"/>
        <v>1.7982017982017982</v>
      </c>
      <c r="BG9">
        <v>11</v>
      </c>
      <c r="BH9" s="3">
        <f t="shared" si="28"/>
        <v>0.5494505494505495</v>
      </c>
      <c r="BI9">
        <v>44</v>
      </c>
      <c r="BJ9" s="3">
        <f t="shared" si="29"/>
        <v>2.197802197802198</v>
      </c>
      <c r="BK9">
        <v>21</v>
      </c>
      <c r="BL9" s="3">
        <f t="shared" si="30"/>
        <v>1.048951048951049</v>
      </c>
      <c r="BM9" s="2">
        <v>72</v>
      </c>
      <c r="BN9" s="3">
        <f t="shared" si="31"/>
        <v>3.5964035964035963</v>
      </c>
      <c r="BO9">
        <v>66</v>
      </c>
      <c r="BP9" s="3">
        <f t="shared" si="32"/>
        <v>3.2967032967032965</v>
      </c>
      <c r="BQ9">
        <v>45</v>
      </c>
      <c r="BR9" s="3">
        <f t="shared" si="33"/>
        <v>2.247752247752248</v>
      </c>
      <c r="BS9">
        <v>45</v>
      </c>
      <c r="BT9" s="3">
        <f t="shared" si="34"/>
        <v>2.247752247752248</v>
      </c>
      <c r="BU9">
        <v>39</v>
      </c>
      <c r="BV9" s="3">
        <f>(BU9*100)/CM9</f>
        <v>1.948051948051948</v>
      </c>
      <c r="BW9">
        <v>382</v>
      </c>
      <c r="BX9" s="3">
        <f>(BW9*100)/CM9</f>
        <v>19.08091908091908</v>
      </c>
      <c r="BY9">
        <v>18</v>
      </c>
      <c r="BZ9" s="3">
        <f>(BY9*100)/CM9</f>
        <v>0.8991008991008991</v>
      </c>
      <c r="CA9">
        <v>55</v>
      </c>
      <c r="CB9" s="3">
        <f>(CA9*100)/CM9</f>
        <v>2.7472527472527473</v>
      </c>
      <c r="CC9">
        <v>16</v>
      </c>
      <c r="CD9" s="3">
        <f>(CC9*100)/CM9</f>
        <v>0.7992007992007992</v>
      </c>
      <c r="CE9">
        <v>105</v>
      </c>
      <c r="CF9" s="3">
        <f>(CE9*100)/CM9</f>
        <v>5.244755244755245</v>
      </c>
      <c r="CG9">
        <v>170</v>
      </c>
      <c r="CH9" s="3">
        <f>(CG9*100)/CM9</f>
        <v>8.491508491508492</v>
      </c>
      <c r="CI9">
        <v>54</v>
      </c>
      <c r="CJ9" s="3">
        <f>(CI9*100)/CM9</f>
        <v>2.6973026973026974</v>
      </c>
      <c r="CK9">
        <v>33</v>
      </c>
      <c r="CL9" s="3">
        <f t="shared" si="35"/>
        <v>1.6483516483516483</v>
      </c>
      <c r="CM9" s="38">
        <f t="shared" si="36"/>
        <v>2002</v>
      </c>
      <c r="CN9">
        <v>452</v>
      </c>
      <c r="CO9">
        <v>3</v>
      </c>
      <c r="CQ9" s="61">
        <f t="shared" si="37"/>
        <v>455</v>
      </c>
    </row>
    <row r="10" spans="1:95" ht="12.75">
      <c r="A10" s="1" t="s">
        <v>11</v>
      </c>
      <c r="B10" s="4">
        <v>1232</v>
      </c>
      <c r="C10" s="5">
        <f t="shared" si="0"/>
        <v>52.582159624413144</v>
      </c>
      <c r="D10" s="2">
        <v>18</v>
      </c>
      <c r="E10" s="8">
        <f t="shared" si="1"/>
        <v>0.7682458386683739</v>
      </c>
      <c r="F10" s="6">
        <v>103</v>
      </c>
      <c r="G10" s="8">
        <f t="shared" si="2"/>
        <v>4.396073410157917</v>
      </c>
      <c r="H10" s="2">
        <v>13</v>
      </c>
      <c r="I10" s="8">
        <f t="shared" si="3"/>
        <v>0.5548442168160478</v>
      </c>
      <c r="J10" s="6">
        <v>9</v>
      </c>
      <c r="K10" s="8">
        <f t="shared" si="4"/>
        <v>0.38412291933418696</v>
      </c>
      <c r="L10" s="2">
        <v>29</v>
      </c>
      <c r="M10" s="8">
        <f t="shared" si="5"/>
        <v>1.2377294067434912</v>
      </c>
      <c r="N10" s="6">
        <v>8</v>
      </c>
      <c r="O10" s="8">
        <f t="shared" si="6"/>
        <v>0.3414425949637217</v>
      </c>
      <c r="P10" s="2">
        <v>24</v>
      </c>
      <c r="Q10" s="8">
        <f t="shared" si="7"/>
        <v>1.0243277848911652</v>
      </c>
      <c r="R10" s="2">
        <v>6</v>
      </c>
      <c r="S10" s="8">
        <f t="shared" si="8"/>
        <v>0.2560819462227913</v>
      </c>
      <c r="T10" s="2">
        <v>21</v>
      </c>
      <c r="U10" s="8">
        <f t="shared" si="9"/>
        <v>0.8962868117797695</v>
      </c>
      <c r="V10" s="2">
        <v>16</v>
      </c>
      <c r="W10" s="8">
        <f t="shared" si="10"/>
        <v>0.6828851899274434</v>
      </c>
      <c r="X10" s="2">
        <v>6</v>
      </c>
      <c r="Y10" s="8">
        <f t="shared" si="11"/>
        <v>0.2560819462227913</v>
      </c>
      <c r="Z10" s="2">
        <v>642</v>
      </c>
      <c r="AA10" s="8">
        <f t="shared" si="12"/>
        <v>27.40076824583867</v>
      </c>
      <c r="AB10" s="2">
        <v>10</v>
      </c>
      <c r="AC10" s="8">
        <f t="shared" si="13"/>
        <v>0.42680324370465217</v>
      </c>
      <c r="AD10" s="2">
        <v>9</v>
      </c>
      <c r="AE10" s="8">
        <f t="shared" si="14"/>
        <v>0.38412291933418696</v>
      </c>
      <c r="AF10" s="2">
        <v>7</v>
      </c>
      <c r="AG10" s="8">
        <f t="shared" si="15"/>
        <v>0.2987622705932565</v>
      </c>
      <c r="AH10" s="2">
        <v>95</v>
      </c>
      <c r="AI10" s="8">
        <f t="shared" si="16"/>
        <v>4.054630815194195</v>
      </c>
      <c r="AJ10" s="2">
        <v>68</v>
      </c>
      <c r="AK10" s="8">
        <f t="shared" si="17"/>
        <v>2.9022620571916344</v>
      </c>
      <c r="AL10" s="2">
        <v>11</v>
      </c>
      <c r="AM10" s="8">
        <f t="shared" si="18"/>
        <v>0.4694835680751174</v>
      </c>
      <c r="AN10" s="6">
        <v>16</v>
      </c>
      <c r="AO10" s="8">
        <f t="shared" si="19"/>
        <v>0.6828851899274434</v>
      </c>
      <c r="AP10" s="14">
        <f t="shared" si="20"/>
        <v>2343</v>
      </c>
      <c r="AQ10" s="44">
        <f t="shared" si="21"/>
        <v>590</v>
      </c>
      <c r="AR10" s="70">
        <f t="shared" si="22"/>
        <v>25.181391378574475</v>
      </c>
      <c r="AS10" s="104"/>
      <c r="AT10">
        <v>183</v>
      </c>
      <c r="AU10" s="2"/>
      <c r="AV10" s="2">
        <v>38</v>
      </c>
      <c r="AW10" s="2">
        <v>16</v>
      </c>
      <c r="AX10" s="35">
        <f t="shared" si="23"/>
        <v>237</v>
      </c>
      <c r="AY10" s="57">
        <v>374</v>
      </c>
      <c r="AZ10" s="3">
        <f t="shared" si="24"/>
        <v>20.216216216216218</v>
      </c>
      <c r="BA10" s="2">
        <v>25</v>
      </c>
      <c r="BB10" s="3">
        <f t="shared" si="25"/>
        <v>1.3513513513513513</v>
      </c>
      <c r="BC10" s="2">
        <v>240</v>
      </c>
      <c r="BD10" s="3">
        <f t="shared" si="26"/>
        <v>12.972972972972974</v>
      </c>
      <c r="BE10" s="2">
        <v>36</v>
      </c>
      <c r="BF10" s="3">
        <f t="shared" si="27"/>
        <v>1.945945945945946</v>
      </c>
      <c r="BG10" s="2">
        <v>11</v>
      </c>
      <c r="BH10" s="3">
        <f t="shared" si="28"/>
        <v>0.5945945945945946</v>
      </c>
      <c r="BI10" s="2">
        <v>50</v>
      </c>
      <c r="BJ10" s="3">
        <f t="shared" si="29"/>
        <v>2.7027027027027026</v>
      </c>
      <c r="BK10" s="2">
        <v>17</v>
      </c>
      <c r="BL10" s="3">
        <f t="shared" si="30"/>
        <v>0.918918918918919</v>
      </c>
      <c r="BM10" s="2">
        <v>42</v>
      </c>
      <c r="BN10" s="3">
        <f t="shared" si="31"/>
        <v>2.27027027027027</v>
      </c>
      <c r="BO10" s="2">
        <v>42</v>
      </c>
      <c r="BP10" s="3">
        <f t="shared" si="32"/>
        <v>2.27027027027027</v>
      </c>
      <c r="BQ10" s="2">
        <v>37</v>
      </c>
      <c r="BR10" s="3">
        <f t="shared" si="33"/>
        <v>2</v>
      </c>
      <c r="BS10" s="2">
        <v>73</v>
      </c>
      <c r="BT10" s="3">
        <f t="shared" si="34"/>
        <v>3.945945945945946</v>
      </c>
      <c r="BU10" s="2">
        <v>32</v>
      </c>
      <c r="BV10" s="3">
        <f>(BU10*100)/CM10</f>
        <v>1.7297297297297298</v>
      </c>
      <c r="BW10" s="2">
        <v>403</v>
      </c>
      <c r="BX10" s="3">
        <f>(BW10*100)/CM10</f>
        <v>21.783783783783782</v>
      </c>
      <c r="BY10" s="2">
        <v>25</v>
      </c>
      <c r="BZ10" s="3">
        <f>(BY10*100)/CM10</f>
        <v>1.3513513513513513</v>
      </c>
      <c r="CA10" s="2">
        <v>66</v>
      </c>
      <c r="CB10" s="3">
        <f>(CA10*100)/CM10</f>
        <v>3.5675675675675675</v>
      </c>
      <c r="CC10" s="2">
        <v>17</v>
      </c>
      <c r="CD10" s="3">
        <f>(CC10*100)/CM10</f>
        <v>0.918918918918919</v>
      </c>
      <c r="CE10" s="2">
        <v>122</v>
      </c>
      <c r="CF10" s="3">
        <f>(CE10*100)/CM10</f>
        <v>6.594594594594595</v>
      </c>
      <c r="CG10" s="2">
        <v>134</v>
      </c>
      <c r="CH10" s="3">
        <f>(CG10*100)/CM10</f>
        <v>7.243243243243243</v>
      </c>
      <c r="CI10" s="2">
        <v>56</v>
      </c>
      <c r="CJ10" s="3">
        <f>(CI10*100)/CM10</f>
        <v>3.027027027027027</v>
      </c>
      <c r="CK10" s="2">
        <v>48</v>
      </c>
      <c r="CL10" s="3">
        <f t="shared" si="35"/>
        <v>2.5945945945945947</v>
      </c>
      <c r="CM10" s="38">
        <f t="shared" si="36"/>
        <v>1850</v>
      </c>
      <c r="CN10">
        <v>485</v>
      </c>
      <c r="CO10">
        <v>7</v>
      </c>
      <c r="CP10">
        <v>1</v>
      </c>
      <c r="CQ10" s="61">
        <f t="shared" si="37"/>
        <v>493</v>
      </c>
    </row>
    <row r="11" spans="1:95" ht="12.75">
      <c r="A11" s="1" t="s">
        <v>12</v>
      </c>
      <c r="B11" s="4">
        <v>1351</v>
      </c>
      <c r="C11" s="5">
        <f t="shared" si="0"/>
        <v>59.48921180096874</v>
      </c>
      <c r="D11">
        <v>8</v>
      </c>
      <c r="E11" s="8">
        <f t="shared" si="1"/>
        <v>0.3522677234698371</v>
      </c>
      <c r="F11">
        <v>96</v>
      </c>
      <c r="G11" s="8">
        <f t="shared" si="2"/>
        <v>4.227212681638045</v>
      </c>
      <c r="H11">
        <v>25</v>
      </c>
      <c r="I11" s="8">
        <f t="shared" si="3"/>
        <v>1.1008366358432409</v>
      </c>
      <c r="J11" s="6">
        <v>4</v>
      </c>
      <c r="K11" s="8">
        <f t="shared" si="4"/>
        <v>0.17613386173491855</v>
      </c>
      <c r="L11">
        <v>14</v>
      </c>
      <c r="M11" s="8">
        <f t="shared" si="5"/>
        <v>0.6164685160722149</v>
      </c>
      <c r="N11" s="2">
        <v>6</v>
      </c>
      <c r="O11" s="8">
        <f t="shared" si="6"/>
        <v>0.26420079260237783</v>
      </c>
      <c r="P11">
        <v>28</v>
      </c>
      <c r="Q11" s="8">
        <f t="shared" si="7"/>
        <v>1.2329370321444297</v>
      </c>
      <c r="R11">
        <v>8</v>
      </c>
      <c r="S11" s="8">
        <f t="shared" si="8"/>
        <v>0.3522677234698371</v>
      </c>
      <c r="T11">
        <v>14</v>
      </c>
      <c r="U11" s="8">
        <f t="shared" si="9"/>
        <v>0.6164685160722149</v>
      </c>
      <c r="V11">
        <v>9</v>
      </c>
      <c r="W11" s="8">
        <f t="shared" si="10"/>
        <v>0.3963011889035667</v>
      </c>
      <c r="X11">
        <v>3</v>
      </c>
      <c r="Y11" s="8">
        <f t="shared" si="11"/>
        <v>0.13210039630118892</v>
      </c>
      <c r="Z11">
        <v>530</v>
      </c>
      <c r="AA11" s="8">
        <f t="shared" si="12"/>
        <v>23.337736679876706</v>
      </c>
      <c r="AB11">
        <v>9</v>
      </c>
      <c r="AC11" s="8">
        <f t="shared" si="13"/>
        <v>0.3963011889035667</v>
      </c>
      <c r="AD11">
        <v>5</v>
      </c>
      <c r="AE11" s="8">
        <f t="shared" si="14"/>
        <v>0.22016732716864817</v>
      </c>
      <c r="AF11">
        <v>6</v>
      </c>
      <c r="AG11" s="8">
        <f t="shared" si="15"/>
        <v>0.26420079260237783</v>
      </c>
      <c r="AH11">
        <v>63</v>
      </c>
      <c r="AI11" s="8">
        <f t="shared" si="16"/>
        <v>2.774108322324967</v>
      </c>
      <c r="AJ11">
        <v>60</v>
      </c>
      <c r="AK11" s="8">
        <f t="shared" si="17"/>
        <v>2.642007926023778</v>
      </c>
      <c r="AL11">
        <v>13</v>
      </c>
      <c r="AM11" s="8">
        <f t="shared" si="18"/>
        <v>0.5724350506384852</v>
      </c>
      <c r="AN11">
        <v>19</v>
      </c>
      <c r="AO11" s="8">
        <f t="shared" si="19"/>
        <v>0.836635843240863</v>
      </c>
      <c r="AP11" s="14">
        <f t="shared" si="20"/>
        <v>2271</v>
      </c>
      <c r="AQ11" s="44">
        <f t="shared" si="21"/>
        <v>821</v>
      </c>
      <c r="AR11" s="70">
        <f t="shared" si="22"/>
        <v>36.151475121092034</v>
      </c>
      <c r="AS11" s="104"/>
      <c r="AT11">
        <v>81</v>
      </c>
      <c r="AU11" s="2"/>
      <c r="AV11" s="2">
        <v>24</v>
      </c>
      <c r="AW11" s="2">
        <v>6</v>
      </c>
      <c r="AX11" s="35">
        <f t="shared" si="23"/>
        <v>111</v>
      </c>
      <c r="AY11" s="108">
        <v>295</v>
      </c>
      <c r="AZ11" s="3">
        <f t="shared" si="24"/>
        <v>16.498881431767337</v>
      </c>
      <c r="BA11" s="2">
        <v>15</v>
      </c>
      <c r="BB11" s="3">
        <f t="shared" si="25"/>
        <v>0.8389261744966443</v>
      </c>
      <c r="BC11">
        <v>335</v>
      </c>
      <c r="BD11" s="3">
        <f t="shared" si="26"/>
        <v>18.736017897091724</v>
      </c>
      <c r="BE11">
        <v>62</v>
      </c>
      <c r="BF11" s="3">
        <f t="shared" si="27"/>
        <v>3.4675615212527964</v>
      </c>
      <c r="BG11">
        <v>11</v>
      </c>
      <c r="BH11" s="3">
        <f t="shared" si="28"/>
        <v>0.6152125279642058</v>
      </c>
      <c r="BI11">
        <v>29</v>
      </c>
      <c r="BJ11" s="3">
        <f t="shared" si="29"/>
        <v>1.621923937360179</v>
      </c>
      <c r="BK11">
        <v>19</v>
      </c>
      <c r="BL11" s="3">
        <f t="shared" si="30"/>
        <v>1.0626398210290828</v>
      </c>
      <c r="BM11" s="2">
        <v>138</v>
      </c>
      <c r="BN11" s="3">
        <f t="shared" si="31"/>
        <v>7.718120805369128</v>
      </c>
      <c r="BO11">
        <v>51</v>
      </c>
      <c r="BP11" s="3">
        <f t="shared" si="32"/>
        <v>2.8523489932885906</v>
      </c>
      <c r="BQ11">
        <v>40</v>
      </c>
      <c r="BR11" s="3">
        <f t="shared" si="33"/>
        <v>2.237136465324385</v>
      </c>
      <c r="BS11">
        <v>58</v>
      </c>
      <c r="BT11" s="3">
        <f t="shared" si="34"/>
        <v>3.243847874720358</v>
      </c>
      <c r="BU11">
        <v>28</v>
      </c>
      <c r="BV11" s="3">
        <f>(BU11*100)/CM11</f>
        <v>1.5659955257270695</v>
      </c>
      <c r="BW11">
        <v>250</v>
      </c>
      <c r="BX11" s="3">
        <f>(BW11*100)/CM11</f>
        <v>13.982102908277405</v>
      </c>
      <c r="BY11">
        <v>8</v>
      </c>
      <c r="BZ11" s="3">
        <f>(BY11*100)/CM11</f>
        <v>0.44742729306487694</v>
      </c>
      <c r="CA11">
        <v>42</v>
      </c>
      <c r="CB11" s="3">
        <f>(CA11*100)/CM11</f>
        <v>2.348993288590604</v>
      </c>
      <c r="CC11">
        <v>27</v>
      </c>
      <c r="CD11" s="3">
        <f>(CC11*100)/CM11</f>
        <v>1.5100671140939597</v>
      </c>
      <c r="CE11">
        <v>85</v>
      </c>
      <c r="CF11" s="3">
        <f>(CE11*100)/CM11</f>
        <v>4.7539149888143175</v>
      </c>
      <c r="CG11">
        <v>187</v>
      </c>
      <c r="CH11" s="3">
        <f>(CG11*100)/CM11</f>
        <v>10.4586129753915</v>
      </c>
      <c r="CI11">
        <v>68</v>
      </c>
      <c r="CJ11" s="3">
        <f>(CI11*100)/CM11</f>
        <v>3.8031319910514543</v>
      </c>
      <c r="CK11">
        <v>40</v>
      </c>
      <c r="CL11" s="3">
        <f t="shared" si="35"/>
        <v>2.237136465324385</v>
      </c>
      <c r="CM11" s="38">
        <f t="shared" si="36"/>
        <v>1788</v>
      </c>
      <c r="CN11">
        <v>478</v>
      </c>
      <c r="CO11">
        <v>4</v>
      </c>
      <c r="CP11">
        <v>1</v>
      </c>
      <c r="CQ11" s="61">
        <f t="shared" si="37"/>
        <v>483</v>
      </c>
    </row>
    <row r="12" spans="1:95" ht="12.75">
      <c r="A12" s="1" t="s">
        <v>13</v>
      </c>
      <c r="B12" s="4">
        <v>841</v>
      </c>
      <c r="C12" s="5">
        <f t="shared" si="0"/>
        <v>39.189189189189186</v>
      </c>
      <c r="D12">
        <v>9</v>
      </c>
      <c r="E12" s="8">
        <f t="shared" si="1"/>
        <v>0.4193849021435228</v>
      </c>
      <c r="F12">
        <v>129</v>
      </c>
      <c r="G12" s="8">
        <f t="shared" si="2"/>
        <v>6.011183597390494</v>
      </c>
      <c r="H12">
        <v>19</v>
      </c>
      <c r="I12" s="8">
        <f t="shared" si="3"/>
        <v>0.8853681267474371</v>
      </c>
      <c r="J12" s="6">
        <v>10</v>
      </c>
      <c r="K12" s="8">
        <f t="shared" si="4"/>
        <v>0.4659832246039143</v>
      </c>
      <c r="L12">
        <v>19</v>
      </c>
      <c r="M12" s="8">
        <f t="shared" si="5"/>
        <v>0.8853681267474371</v>
      </c>
      <c r="N12" s="6">
        <v>5</v>
      </c>
      <c r="O12" s="8">
        <f t="shared" si="6"/>
        <v>0.23299161230195714</v>
      </c>
      <c r="P12">
        <v>32</v>
      </c>
      <c r="Q12" s="8">
        <f t="shared" si="7"/>
        <v>1.4911463187325256</v>
      </c>
      <c r="R12">
        <v>10</v>
      </c>
      <c r="S12" s="8">
        <f t="shared" si="8"/>
        <v>0.4659832246039143</v>
      </c>
      <c r="T12">
        <v>27</v>
      </c>
      <c r="U12" s="8">
        <f t="shared" si="9"/>
        <v>1.2581547064305685</v>
      </c>
      <c r="V12">
        <v>23</v>
      </c>
      <c r="W12" s="8">
        <f t="shared" si="10"/>
        <v>1.0717614165890028</v>
      </c>
      <c r="X12">
        <v>6</v>
      </c>
      <c r="Y12" s="8">
        <f t="shared" si="11"/>
        <v>0.27958993476234856</v>
      </c>
      <c r="Z12">
        <v>819</v>
      </c>
      <c r="AA12" s="8">
        <f t="shared" si="12"/>
        <v>38.16402609506058</v>
      </c>
      <c r="AB12">
        <v>16</v>
      </c>
      <c r="AC12" s="8">
        <f t="shared" si="13"/>
        <v>0.7455731593662628</v>
      </c>
      <c r="AD12">
        <v>13</v>
      </c>
      <c r="AE12" s="8">
        <f t="shared" si="14"/>
        <v>0.6057781919850885</v>
      </c>
      <c r="AF12">
        <v>9</v>
      </c>
      <c r="AG12" s="8">
        <f t="shared" si="15"/>
        <v>0.4193849021435228</v>
      </c>
      <c r="AH12">
        <v>81</v>
      </c>
      <c r="AI12" s="8">
        <f t="shared" si="16"/>
        <v>3.7744641192917054</v>
      </c>
      <c r="AJ12">
        <v>42</v>
      </c>
      <c r="AK12" s="8">
        <f t="shared" si="17"/>
        <v>1.95712954333644</v>
      </c>
      <c r="AL12">
        <v>14</v>
      </c>
      <c r="AM12" s="8">
        <f t="shared" si="18"/>
        <v>0.65237651444548</v>
      </c>
      <c r="AN12">
        <v>22</v>
      </c>
      <c r="AO12" s="8">
        <f t="shared" si="19"/>
        <v>1.0251630941286114</v>
      </c>
      <c r="AP12" s="14">
        <f t="shared" si="20"/>
        <v>2146</v>
      </c>
      <c r="AQ12" s="44">
        <f t="shared" si="21"/>
        <v>22</v>
      </c>
      <c r="AR12" s="70">
        <f t="shared" si="22"/>
        <v>1.025163094128608</v>
      </c>
      <c r="AS12" s="104"/>
      <c r="AT12">
        <v>166</v>
      </c>
      <c r="AU12" s="2"/>
      <c r="AV12" s="2">
        <v>35</v>
      </c>
      <c r="AW12" s="2">
        <v>7</v>
      </c>
      <c r="AX12" s="35">
        <f t="shared" si="23"/>
        <v>208</v>
      </c>
      <c r="AY12" s="108">
        <v>278</v>
      </c>
      <c r="AZ12" s="3">
        <f t="shared" si="24"/>
        <v>16.219369894982496</v>
      </c>
      <c r="BA12" s="2">
        <v>22</v>
      </c>
      <c r="BB12" s="3">
        <f t="shared" si="25"/>
        <v>1.2835472578763127</v>
      </c>
      <c r="BC12">
        <v>257</v>
      </c>
      <c r="BD12" s="3">
        <f t="shared" si="26"/>
        <v>14.99416569428238</v>
      </c>
      <c r="BE12">
        <v>46</v>
      </c>
      <c r="BF12" s="3">
        <f t="shared" si="27"/>
        <v>2.6837806301050176</v>
      </c>
      <c r="BG12">
        <v>16</v>
      </c>
      <c r="BH12" s="3">
        <f t="shared" si="28"/>
        <v>0.9334889148191365</v>
      </c>
      <c r="BI12">
        <v>24</v>
      </c>
      <c r="BJ12" s="3">
        <f t="shared" si="29"/>
        <v>1.4002333722287048</v>
      </c>
      <c r="BK12">
        <v>23</v>
      </c>
      <c r="BL12" s="3">
        <f t="shared" si="30"/>
        <v>1.3418903150525088</v>
      </c>
      <c r="BM12" s="2">
        <v>67</v>
      </c>
      <c r="BN12" s="3">
        <f t="shared" si="31"/>
        <v>3.9089848308051343</v>
      </c>
      <c r="BO12">
        <v>58</v>
      </c>
      <c r="BP12" s="3">
        <f t="shared" si="32"/>
        <v>3.38389731621937</v>
      </c>
      <c r="BQ12">
        <v>42</v>
      </c>
      <c r="BR12" s="3">
        <f t="shared" si="33"/>
        <v>2.4504084014002334</v>
      </c>
      <c r="BS12">
        <v>70</v>
      </c>
      <c r="BT12" s="3">
        <f t="shared" si="34"/>
        <v>4.084014002333722</v>
      </c>
      <c r="BU12">
        <v>28</v>
      </c>
      <c r="BV12" s="3">
        <f>(BU12*100)/CM12</f>
        <v>1.633605600933489</v>
      </c>
      <c r="BW12">
        <v>346</v>
      </c>
      <c r="BX12" s="3">
        <f>(BW12*100)/CM12</f>
        <v>20.186697782963826</v>
      </c>
      <c r="BY12">
        <v>29</v>
      </c>
      <c r="BZ12" s="3">
        <f>(BY12*100)/CM12</f>
        <v>1.691948658109685</v>
      </c>
      <c r="CA12">
        <v>56</v>
      </c>
      <c r="CB12" s="3">
        <f>(CA12*100)/CM12</f>
        <v>3.267211201866978</v>
      </c>
      <c r="CC12">
        <v>19</v>
      </c>
      <c r="CD12" s="3">
        <f>(CC12*100)/CM12</f>
        <v>1.1085180863477246</v>
      </c>
      <c r="CE12">
        <v>127</v>
      </c>
      <c r="CF12" s="3">
        <f>(CE12*100)/CM12</f>
        <v>7.409568261376896</v>
      </c>
      <c r="CG12">
        <v>129</v>
      </c>
      <c r="CH12" s="3">
        <f>(CG12*100)/CM12</f>
        <v>7.526254375729288</v>
      </c>
      <c r="CI12">
        <v>54</v>
      </c>
      <c r="CJ12" s="3">
        <f>(CI12*100)/CM12</f>
        <v>3.150525087514586</v>
      </c>
      <c r="CK12">
        <v>23</v>
      </c>
      <c r="CL12" s="3">
        <f t="shared" si="35"/>
        <v>1.3418903150525088</v>
      </c>
      <c r="CM12" s="38">
        <f t="shared" si="36"/>
        <v>1714</v>
      </c>
      <c r="CN12">
        <v>420</v>
      </c>
      <c r="CO12">
        <v>12</v>
      </c>
      <c r="CQ12" s="61">
        <f t="shared" si="37"/>
        <v>432</v>
      </c>
    </row>
    <row r="13" spans="1:95" s="19" customFormat="1" ht="12.75">
      <c r="A13" s="15" t="s">
        <v>14</v>
      </c>
      <c r="B13" s="96">
        <f>SUM(B4:B12)</f>
        <v>11024</v>
      </c>
      <c r="C13" s="97">
        <f t="shared" si="0"/>
        <v>52.95926210607225</v>
      </c>
      <c r="D13" s="16">
        <f>SUM(D4:D12)</f>
        <v>83</v>
      </c>
      <c r="E13" s="17">
        <f t="shared" si="1"/>
        <v>0.39873174481168333</v>
      </c>
      <c r="F13" s="16">
        <f>SUM(F4:F12)</f>
        <v>927</v>
      </c>
      <c r="G13" s="17">
        <f t="shared" si="2"/>
        <v>4.453305149884704</v>
      </c>
      <c r="H13" s="16">
        <f>SUM(H4:H12)</f>
        <v>162</v>
      </c>
      <c r="I13" s="17">
        <f t="shared" si="3"/>
        <v>0.7782475019215987</v>
      </c>
      <c r="J13" s="16">
        <f>SUM(J4:J12)</f>
        <v>61</v>
      </c>
      <c r="K13" s="17">
        <f t="shared" si="4"/>
        <v>0.29304381245196004</v>
      </c>
      <c r="L13" s="16">
        <f>SUM(L4:L12)</f>
        <v>152</v>
      </c>
      <c r="M13" s="17">
        <f t="shared" si="5"/>
        <v>0.7302075326671791</v>
      </c>
      <c r="N13" s="16">
        <f>SUM(N4:N12)</f>
        <v>64</v>
      </c>
      <c r="O13" s="17">
        <f t="shared" si="6"/>
        <v>0.3074558032282859</v>
      </c>
      <c r="P13" s="16">
        <f>SUM(P4:P12)</f>
        <v>244</v>
      </c>
      <c r="Q13" s="17">
        <f t="shared" si="7"/>
        <v>1.1721752498078402</v>
      </c>
      <c r="R13" s="16">
        <f>SUM(R4:R12)</f>
        <v>75</v>
      </c>
      <c r="S13" s="17">
        <f t="shared" si="8"/>
        <v>0.36029976940814756</v>
      </c>
      <c r="T13" s="16">
        <f>SUM(T4:T12)</f>
        <v>165</v>
      </c>
      <c r="U13" s="17">
        <f t="shared" si="9"/>
        <v>0.7926594926979247</v>
      </c>
      <c r="V13" s="16">
        <f>SUM(V4:V12)</f>
        <v>130</v>
      </c>
      <c r="W13" s="17">
        <f t="shared" si="10"/>
        <v>0.6245196003074558</v>
      </c>
      <c r="X13" s="16">
        <f>SUM(X4:X12)</f>
        <v>58</v>
      </c>
      <c r="Y13" s="17">
        <f t="shared" si="11"/>
        <v>0.2786318216756341</v>
      </c>
      <c r="Z13" s="16">
        <f>SUM(Z4:Z12)</f>
        <v>5947</v>
      </c>
      <c r="AA13" s="17">
        <f t="shared" si="12"/>
        <v>28.569369715603383</v>
      </c>
      <c r="AB13" s="16">
        <f>SUM(AB4:AB12)</f>
        <v>96</v>
      </c>
      <c r="AC13" s="17">
        <f t="shared" si="13"/>
        <v>0.4611837048424289</v>
      </c>
      <c r="AD13" s="16">
        <f>SUM(AD4:AD12)</f>
        <v>74</v>
      </c>
      <c r="AE13" s="17">
        <f t="shared" si="14"/>
        <v>0.3554957724827056</v>
      </c>
      <c r="AF13" s="16">
        <f>SUM(AF4:AF12)</f>
        <v>74</v>
      </c>
      <c r="AG13" s="17">
        <f t="shared" si="15"/>
        <v>0.3554957724827056</v>
      </c>
      <c r="AH13" s="16">
        <f>SUM(AH4:AH12)</f>
        <v>710</v>
      </c>
      <c r="AI13" s="17">
        <f t="shared" si="16"/>
        <v>3.410837817063797</v>
      </c>
      <c r="AJ13" s="16">
        <f>SUM(AJ4:AJ12)</f>
        <v>491</v>
      </c>
      <c r="AK13" s="17">
        <f t="shared" si="17"/>
        <v>2.358762490392006</v>
      </c>
      <c r="AL13" s="16">
        <f>SUM(AL4:AL12)</f>
        <v>101</v>
      </c>
      <c r="AM13" s="17">
        <f t="shared" si="18"/>
        <v>0.48520368946963877</v>
      </c>
      <c r="AN13" s="16">
        <f>SUM(AN4:AN12)</f>
        <v>178</v>
      </c>
      <c r="AO13" s="17">
        <f t="shared" si="19"/>
        <v>0.8551114527286703</v>
      </c>
      <c r="AP13" s="22">
        <f>SUM(AP4:AP12)</f>
        <v>20816</v>
      </c>
      <c r="AQ13" s="46">
        <f t="shared" si="21"/>
        <v>5077</v>
      </c>
      <c r="AR13" s="71">
        <f t="shared" si="22"/>
        <v>24.38989239046887</v>
      </c>
      <c r="AS13" s="105">
        <v>0</v>
      </c>
      <c r="AT13" s="16">
        <f aca="true" t="shared" si="38" ref="AT13:AY13">SUM(AT4:AT12)</f>
        <v>1334</v>
      </c>
      <c r="AU13" s="16">
        <f t="shared" si="38"/>
        <v>0</v>
      </c>
      <c r="AV13" s="16">
        <f t="shared" si="38"/>
        <v>244</v>
      </c>
      <c r="AW13" s="16">
        <f t="shared" si="38"/>
        <v>89</v>
      </c>
      <c r="AX13" s="37">
        <f t="shared" si="38"/>
        <v>1667</v>
      </c>
      <c r="AY13" s="16">
        <f t="shared" si="38"/>
        <v>3053</v>
      </c>
      <c r="AZ13" s="17">
        <f t="shared" si="24"/>
        <v>18.250836920133906</v>
      </c>
      <c r="BA13" s="16">
        <f>SUM(BA4:BA12)</f>
        <v>190</v>
      </c>
      <c r="BB13" s="17">
        <f t="shared" si="25"/>
        <v>1.135820181731229</v>
      </c>
      <c r="BC13" s="16">
        <f>SUM(BC4:BC12)</f>
        <v>2720</v>
      </c>
      <c r="BD13" s="17">
        <f t="shared" si="26"/>
        <v>16.260162601626018</v>
      </c>
      <c r="BE13" s="16">
        <f>SUM(BE4:BE12)</f>
        <v>435</v>
      </c>
      <c r="BF13" s="17">
        <f t="shared" si="27"/>
        <v>2.6004304160688667</v>
      </c>
      <c r="BG13" s="16">
        <f>SUM(BG4:BG12)</f>
        <v>112</v>
      </c>
      <c r="BH13" s="17">
        <f t="shared" si="28"/>
        <v>0.6695361071257772</v>
      </c>
      <c r="BI13" s="16">
        <f>SUM(BI4:BI12)</f>
        <v>300</v>
      </c>
      <c r="BJ13" s="17">
        <f t="shared" si="29"/>
        <v>1.793400286944046</v>
      </c>
      <c r="BK13" s="16">
        <f>SUM(BK4:BK12)</f>
        <v>208</v>
      </c>
      <c r="BL13" s="17">
        <f t="shared" si="30"/>
        <v>1.2434241989478718</v>
      </c>
      <c r="BM13" s="16">
        <f>SUM(BM4:BM12)</f>
        <v>769</v>
      </c>
      <c r="BN13" s="17">
        <f t="shared" si="31"/>
        <v>4.597082735533237</v>
      </c>
      <c r="BO13" s="16">
        <f>SUM(BO4:BO12)</f>
        <v>505</v>
      </c>
      <c r="BP13" s="17">
        <f t="shared" si="32"/>
        <v>3.0188904830224774</v>
      </c>
      <c r="BQ13" s="16">
        <f>SUM(BQ4:BQ12)</f>
        <v>345</v>
      </c>
      <c r="BR13" s="17">
        <f t="shared" si="33"/>
        <v>2.062410329985653</v>
      </c>
      <c r="BS13" s="16">
        <f>SUM(BS4:BS12)</f>
        <v>552</v>
      </c>
      <c r="BT13" s="17">
        <f t="shared" si="34"/>
        <v>3.2998565279770444</v>
      </c>
      <c r="BU13" s="16">
        <f>SUM(BU4:BU12)</f>
        <v>277</v>
      </c>
      <c r="BV13" s="17">
        <f>(BU13*100)/CM13</f>
        <v>1.6559062649450025</v>
      </c>
      <c r="BW13" s="16">
        <f>SUM(BW4:BW12)</f>
        <v>3084</v>
      </c>
      <c r="BX13" s="17">
        <f>(BW13*100)/CM13</f>
        <v>18.436154949784793</v>
      </c>
      <c r="BY13" s="16">
        <f>SUM(BY4:BY12)</f>
        <v>178</v>
      </c>
      <c r="BZ13" s="17">
        <f>(BY13*100)/CM13</f>
        <v>1.0640841702534671</v>
      </c>
      <c r="CA13" s="16">
        <f>SUM(CA4:CA12)</f>
        <v>462</v>
      </c>
      <c r="CB13" s="17">
        <f>(CA13*100)/CM13</f>
        <v>2.7618364418938306</v>
      </c>
      <c r="CC13" s="16">
        <f>SUM(CC4:CC12)</f>
        <v>177</v>
      </c>
      <c r="CD13" s="17">
        <f>(CC13*100)/CM13</f>
        <v>1.058106169296987</v>
      </c>
      <c r="CE13" s="16">
        <f>SUM(CE4:CE12)</f>
        <v>960</v>
      </c>
      <c r="CF13" s="17">
        <f>(CE13*100)/CM13</f>
        <v>5.738880918220947</v>
      </c>
      <c r="CG13" s="16">
        <f>SUM(CG4:CG12)</f>
        <v>1583</v>
      </c>
      <c r="CH13" s="17">
        <f>(CG13*100)/CM13</f>
        <v>9.463175514108082</v>
      </c>
      <c r="CI13" s="16">
        <f>SUM(CI4:CI12)</f>
        <v>507</v>
      </c>
      <c r="CJ13" s="17">
        <f>(CI13*100)/CM13</f>
        <v>3.0308464849354375</v>
      </c>
      <c r="CK13" s="16">
        <f>SUM(CK4:CK12)</f>
        <v>311</v>
      </c>
      <c r="CL13" s="17">
        <f t="shared" si="35"/>
        <v>1.8591582974653276</v>
      </c>
      <c r="CM13" s="59">
        <f>SUM(CM4:CM12)</f>
        <v>16728</v>
      </c>
      <c r="CN13" s="51">
        <f>SUM(CN4:CN12)</f>
        <v>4029</v>
      </c>
      <c r="CO13" s="20">
        <f>SUM(CO4:CO12)</f>
        <v>53</v>
      </c>
      <c r="CP13" s="20">
        <f>SUM(CP4:CP12)</f>
        <v>6</v>
      </c>
      <c r="CQ13" s="54">
        <f>SUM(CQ4:CQ12)</f>
        <v>4088</v>
      </c>
    </row>
    <row r="14" spans="6:95" ht="12.75">
      <c r="F14" s="7"/>
      <c r="G14" s="7"/>
      <c r="J14" s="6"/>
      <c r="K14" s="7"/>
      <c r="N14" s="2"/>
      <c r="O14" s="7"/>
      <c r="AP14" s="34"/>
      <c r="AQ14" s="47"/>
      <c r="AR14" s="48"/>
      <c r="AS14" s="106"/>
      <c r="AX14" s="41"/>
      <c r="CM14" s="39"/>
      <c r="CQ14" s="61"/>
    </row>
    <row r="15" spans="1:95" ht="12.75">
      <c r="A15" s="1" t="s">
        <v>15</v>
      </c>
      <c r="B15">
        <v>954</v>
      </c>
      <c r="C15" s="8">
        <f aca="true" t="shared" si="39" ref="C15:C24">B15*100/AP15</f>
        <v>36.72055427251732</v>
      </c>
      <c r="D15">
        <v>13</v>
      </c>
      <c r="E15" s="8">
        <f aca="true" t="shared" si="40" ref="E15:E24">D15*100/AP15</f>
        <v>0.5003849114703618</v>
      </c>
      <c r="F15">
        <v>184</v>
      </c>
      <c r="G15" s="8">
        <f aca="true" t="shared" si="41" ref="G15:G24">F15*100/AP15</f>
        <v>7.082371054657429</v>
      </c>
      <c r="H15">
        <v>36</v>
      </c>
      <c r="I15" s="8">
        <f aca="true" t="shared" si="42" ref="I15:I24">H15*100/AP15</f>
        <v>1.3856812933025404</v>
      </c>
      <c r="J15" s="6">
        <v>12</v>
      </c>
      <c r="K15" s="8">
        <f aca="true" t="shared" si="43" ref="K15:K24">J15*100/AP15</f>
        <v>0.4618937644341801</v>
      </c>
      <c r="L15">
        <v>26</v>
      </c>
      <c r="M15" s="8">
        <f aca="true" t="shared" si="44" ref="M15:M24">L15*100/AP15</f>
        <v>1.0007698229407236</v>
      </c>
      <c r="N15" s="6">
        <v>6</v>
      </c>
      <c r="O15" s="8">
        <f aca="true" t="shared" si="45" ref="O15:O24">N15*100/AP15</f>
        <v>0.23094688221709006</v>
      </c>
      <c r="P15">
        <v>38</v>
      </c>
      <c r="Q15" s="8">
        <f aca="true" t="shared" si="46" ref="Q15:Q24">P15*100/AP15</f>
        <v>1.4626635873749039</v>
      </c>
      <c r="R15">
        <v>10</v>
      </c>
      <c r="S15" s="8">
        <f aca="true" t="shared" si="47" ref="S15:S24">R15*100/AP15</f>
        <v>0.3849114703618168</v>
      </c>
      <c r="T15">
        <v>38</v>
      </c>
      <c r="U15" s="8">
        <f aca="true" t="shared" si="48" ref="U15:U24">T15*100/AP15</f>
        <v>1.4626635873749039</v>
      </c>
      <c r="V15">
        <v>21</v>
      </c>
      <c r="W15" s="8">
        <f aca="true" t="shared" si="49" ref="W15:W24">V15*100/AP15</f>
        <v>0.8083140877598153</v>
      </c>
      <c r="X15">
        <v>9</v>
      </c>
      <c r="Y15" s="8">
        <f aca="true" t="shared" si="50" ref="Y15:Y24">X15*100/AP15</f>
        <v>0.3464203233256351</v>
      </c>
      <c r="Z15" s="4">
        <v>1017</v>
      </c>
      <c r="AA15" s="5">
        <f aca="true" t="shared" si="51" ref="AA15:AA24">Z15*100/AP15</f>
        <v>39.14549653579677</v>
      </c>
      <c r="AB15">
        <v>12</v>
      </c>
      <c r="AC15" s="8">
        <f aca="true" t="shared" si="52" ref="AC15:AC24">AB15*100/AP15</f>
        <v>0.4618937644341801</v>
      </c>
      <c r="AD15">
        <v>23</v>
      </c>
      <c r="AE15" s="8">
        <f aca="true" t="shared" si="53" ref="AE15:AE24">AD15*100/AP15</f>
        <v>0.8852963818321786</v>
      </c>
      <c r="AF15">
        <v>8</v>
      </c>
      <c r="AG15" s="8">
        <f aca="true" t="shared" si="54" ref="AG15:AG24">AF15*100/AP15</f>
        <v>0.30792917628945343</v>
      </c>
      <c r="AH15">
        <v>56</v>
      </c>
      <c r="AI15" s="8">
        <f aca="true" t="shared" si="55" ref="AI15:AI24">AH15*100/AP15</f>
        <v>2.155504234026174</v>
      </c>
      <c r="AJ15">
        <v>88</v>
      </c>
      <c r="AK15" s="8">
        <f aca="true" t="shared" si="56" ref="AK15:AK24">AJ15*100/AP15</f>
        <v>3.3872209391839876</v>
      </c>
      <c r="AL15">
        <v>20</v>
      </c>
      <c r="AM15" s="8">
        <f aca="true" t="shared" si="57" ref="AM15:AM24">AL15*100/AP15</f>
        <v>0.7698229407236336</v>
      </c>
      <c r="AN15">
        <v>27</v>
      </c>
      <c r="AO15" s="8">
        <f aca="true" t="shared" si="58" ref="AO15:AO24">AN15*100/AP15</f>
        <v>1.0392609699769053</v>
      </c>
      <c r="AP15" s="14">
        <f aca="true" t="shared" si="59" ref="AP15:AP23">SUM(B15+D15+F15+H15+J15+L15+N15+P15+R15+T15+V15+X15+Z15+AB15+AD15+AF15+AH15+AJ15+AL15+AN15)</f>
        <v>2598</v>
      </c>
      <c r="AQ15" s="44">
        <f>Z15-B15</f>
        <v>63</v>
      </c>
      <c r="AR15" s="70">
        <f>AA15-C15</f>
        <v>2.4249422632794477</v>
      </c>
      <c r="AS15" s="104"/>
      <c r="AT15">
        <v>120</v>
      </c>
      <c r="AU15" s="2"/>
      <c r="AV15" s="2">
        <v>12</v>
      </c>
      <c r="AW15" s="2">
        <v>10</v>
      </c>
      <c r="AX15" s="35">
        <f aca="true" t="shared" si="60" ref="AX15:AX23">SUM(AS15:AW15)</f>
        <v>142</v>
      </c>
      <c r="AY15" s="107">
        <v>347</v>
      </c>
      <c r="AZ15" s="3">
        <f aca="true" t="shared" si="61" ref="AZ15:AZ24">(AY15*100)/CM15</f>
        <v>15.205959684487292</v>
      </c>
      <c r="BA15" s="107">
        <v>22</v>
      </c>
      <c r="BB15" s="3">
        <f aca="true" t="shared" si="62" ref="BB15:BB24">(BA15*100)/CM15</f>
        <v>0.9640666082383874</v>
      </c>
      <c r="BC15">
        <v>462</v>
      </c>
      <c r="BD15" s="3">
        <f aca="true" t="shared" si="63" ref="BD15:BD24">(BC15*100)/CM15</f>
        <v>20.245398773006134</v>
      </c>
      <c r="BE15">
        <v>82</v>
      </c>
      <c r="BF15" s="3">
        <f aca="true" t="shared" si="64" ref="BF15:BF24">(BE15*100)/CM15</f>
        <v>3.593339176161262</v>
      </c>
      <c r="BG15">
        <v>16</v>
      </c>
      <c r="BH15" s="3">
        <f aca="true" t="shared" si="65" ref="BH15:BH24">(BG15*100)/CM15</f>
        <v>0.7011393514461</v>
      </c>
      <c r="BI15">
        <v>43</v>
      </c>
      <c r="BJ15" s="3">
        <f aca="true" t="shared" si="66" ref="BJ15:BJ24">(BI15*100)/CM15</f>
        <v>1.8843120070113935</v>
      </c>
      <c r="BK15">
        <v>26</v>
      </c>
      <c r="BL15" s="3">
        <f aca="true" t="shared" si="67" ref="BL15:BL24">(BK15*100)/CM15</f>
        <v>1.1393514460999123</v>
      </c>
      <c r="BM15" s="2">
        <v>86</v>
      </c>
      <c r="BN15" s="3">
        <f aca="true" t="shared" si="68" ref="BN15:BN24">(BM15*100)/CM15</f>
        <v>3.768624014022787</v>
      </c>
      <c r="BO15">
        <v>55</v>
      </c>
      <c r="BP15" s="3">
        <f aca="true" t="shared" si="69" ref="BP15:BP24">(BO15*100)/CM15</f>
        <v>2.4101665205959684</v>
      </c>
      <c r="BQ15">
        <v>56</v>
      </c>
      <c r="BR15" s="3">
        <f aca="true" t="shared" si="70" ref="BR15:BR24">(BQ15*100)/CM15</f>
        <v>2.4539877300613497</v>
      </c>
      <c r="BS15">
        <v>67</v>
      </c>
      <c r="BT15" s="3">
        <f aca="true" t="shared" si="71" ref="BT15:BT24">(BS15*100)/CM15</f>
        <v>2.9360210341805435</v>
      </c>
      <c r="BU15">
        <v>36</v>
      </c>
      <c r="BV15" s="3">
        <f>(BU15*100)/CM15</f>
        <v>1.5775635407537247</v>
      </c>
      <c r="BW15">
        <v>463</v>
      </c>
      <c r="BX15" s="3">
        <f>(BW15*100)/CM15</f>
        <v>20.289219982471515</v>
      </c>
      <c r="BY15">
        <v>26</v>
      </c>
      <c r="BZ15" s="3">
        <f>(BY15*100)/CM15</f>
        <v>1.1393514460999123</v>
      </c>
      <c r="CA15">
        <v>55</v>
      </c>
      <c r="CB15" s="3">
        <f>(CA15*100)/CM15</f>
        <v>2.4101665205959684</v>
      </c>
      <c r="CC15">
        <v>25</v>
      </c>
      <c r="CD15" s="3">
        <f>(CC15*100)/CM15</f>
        <v>1.0955302366345312</v>
      </c>
      <c r="CE15">
        <v>85</v>
      </c>
      <c r="CF15" s="3">
        <f>(CE15*100)/CM15</f>
        <v>3.724802804557406</v>
      </c>
      <c r="CG15">
        <v>224</v>
      </c>
      <c r="CH15" s="3">
        <f>(CG15*100)/CM15</f>
        <v>9.815950920245399</v>
      </c>
      <c r="CI15">
        <v>61</v>
      </c>
      <c r="CJ15" s="3">
        <f>(CI15*100)/CM15</f>
        <v>2.6730937773882557</v>
      </c>
      <c r="CK15">
        <v>45</v>
      </c>
      <c r="CL15" s="3">
        <f aca="true" t="shared" si="72" ref="CL15:CL24">(CK15*100)/CM15</f>
        <v>1.971954425942156</v>
      </c>
      <c r="CM15" s="38">
        <f aca="true" t="shared" si="73" ref="CM15:CM23">AY15+BA15+BC15+BE15+BG15+BI15+BK15+BM15+BO15+BQ15+BS15+BU15+BW15+BY15+CA15+CC15+CE15+CG15+CI15+CK15</f>
        <v>2282</v>
      </c>
      <c r="CN15">
        <v>309</v>
      </c>
      <c r="CO15">
        <v>6</v>
      </c>
      <c r="CP15">
        <v>1</v>
      </c>
      <c r="CQ15" s="61">
        <f aca="true" t="shared" si="74" ref="CQ15:CQ23">SUM(CN15:CP15)</f>
        <v>316</v>
      </c>
    </row>
    <row r="16" spans="1:95" ht="12.75">
      <c r="A16" s="1" t="s">
        <v>16</v>
      </c>
      <c r="B16">
        <v>835</v>
      </c>
      <c r="C16" s="8">
        <f t="shared" si="39"/>
        <v>36.5107127240927</v>
      </c>
      <c r="D16">
        <v>9</v>
      </c>
      <c r="E16" s="8">
        <f t="shared" si="40"/>
        <v>0.3935286401399213</v>
      </c>
      <c r="F16">
        <v>155</v>
      </c>
      <c r="G16" s="8">
        <f t="shared" si="41"/>
        <v>6.777437691298645</v>
      </c>
      <c r="H16">
        <v>19</v>
      </c>
      <c r="I16" s="8">
        <f t="shared" si="42"/>
        <v>0.8307826847398339</v>
      </c>
      <c r="J16" s="6">
        <v>4</v>
      </c>
      <c r="K16" s="8">
        <f t="shared" si="43"/>
        <v>0.17490161783996502</v>
      </c>
      <c r="L16">
        <v>15</v>
      </c>
      <c r="M16" s="8">
        <f t="shared" si="44"/>
        <v>0.6558810668998688</v>
      </c>
      <c r="N16" s="2">
        <v>4</v>
      </c>
      <c r="O16" s="8">
        <f t="shared" si="45"/>
        <v>0.17490161783996502</v>
      </c>
      <c r="P16">
        <v>41</v>
      </c>
      <c r="Q16" s="8">
        <f t="shared" si="46"/>
        <v>1.7927415828596414</v>
      </c>
      <c r="R16">
        <v>7</v>
      </c>
      <c r="S16" s="8">
        <f t="shared" si="47"/>
        <v>0.3060778312199388</v>
      </c>
      <c r="T16">
        <v>30</v>
      </c>
      <c r="U16" s="8">
        <f t="shared" si="48"/>
        <v>1.3117621337997376</v>
      </c>
      <c r="V16">
        <v>15</v>
      </c>
      <c r="W16" s="8">
        <f t="shared" si="49"/>
        <v>0.6558810668998688</v>
      </c>
      <c r="X16">
        <v>11</v>
      </c>
      <c r="Y16" s="8">
        <f t="shared" si="50"/>
        <v>0.4809794490599038</v>
      </c>
      <c r="Z16" s="102">
        <v>931</v>
      </c>
      <c r="AA16" s="8">
        <f t="shared" si="51"/>
        <v>40.708351552251855</v>
      </c>
      <c r="AB16">
        <v>14</v>
      </c>
      <c r="AC16" s="8">
        <f t="shared" si="52"/>
        <v>0.6121556624398776</v>
      </c>
      <c r="AD16">
        <v>16</v>
      </c>
      <c r="AE16" s="8">
        <f t="shared" si="53"/>
        <v>0.6996064713598601</v>
      </c>
      <c r="AF16">
        <v>5</v>
      </c>
      <c r="AG16" s="8">
        <f t="shared" si="54"/>
        <v>0.2186270222999563</v>
      </c>
      <c r="AH16">
        <v>60</v>
      </c>
      <c r="AI16" s="8">
        <f t="shared" si="55"/>
        <v>2.623524267599475</v>
      </c>
      <c r="AJ16">
        <v>83</v>
      </c>
      <c r="AK16" s="8">
        <f t="shared" si="56"/>
        <v>3.6292085701792742</v>
      </c>
      <c r="AL16">
        <v>15</v>
      </c>
      <c r="AM16" s="8">
        <f t="shared" si="57"/>
        <v>0.6558810668998688</v>
      </c>
      <c r="AN16">
        <v>18</v>
      </c>
      <c r="AO16" s="8">
        <f t="shared" si="58"/>
        <v>0.7870572802798426</v>
      </c>
      <c r="AP16" s="14">
        <f t="shared" si="59"/>
        <v>2287</v>
      </c>
      <c r="AQ16" s="44">
        <f>Z16-B16</f>
        <v>96</v>
      </c>
      <c r="AR16" s="70">
        <f>AA16-C16</f>
        <v>4.197638828159157</v>
      </c>
      <c r="AS16" s="104"/>
      <c r="AT16">
        <v>158</v>
      </c>
      <c r="AU16" s="2"/>
      <c r="AV16" s="2">
        <v>22</v>
      </c>
      <c r="AW16" s="2">
        <v>7</v>
      </c>
      <c r="AX16" s="35">
        <f t="shared" si="60"/>
        <v>187</v>
      </c>
      <c r="AY16" s="107">
        <v>281</v>
      </c>
      <c r="AZ16" s="3">
        <f t="shared" si="61"/>
        <v>14.499484004127966</v>
      </c>
      <c r="BA16" s="107">
        <v>16</v>
      </c>
      <c r="BB16" s="3">
        <f t="shared" si="62"/>
        <v>0.8255933952528379</v>
      </c>
      <c r="BC16">
        <v>393</v>
      </c>
      <c r="BD16" s="3">
        <f t="shared" si="63"/>
        <v>20.278637770897834</v>
      </c>
      <c r="BE16">
        <v>50</v>
      </c>
      <c r="BF16" s="3">
        <f t="shared" si="64"/>
        <v>2.579979360165119</v>
      </c>
      <c r="BG16">
        <v>19</v>
      </c>
      <c r="BH16" s="3">
        <f t="shared" si="65"/>
        <v>0.9803921568627451</v>
      </c>
      <c r="BI16">
        <v>30</v>
      </c>
      <c r="BJ16" s="3">
        <f t="shared" si="66"/>
        <v>1.5479876160990713</v>
      </c>
      <c r="BK16">
        <v>37</v>
      </c>
      <c r="BL16" s="3">
        <f t="shared" si="67"/>
        <v>1.9091847265221877</v>
      </c>
      <c r="BM16" s="2">
        <v>81</v>
      </c>
      <c r="BN16" s="3">
        <f t="shared" si="68"/>
        <v>4.179566563467493</v>
      </c>
      <c r="BO16">
        <v>56</v>
      </c>
      <c r="BP16" s="3">
        <f t="shared" si="69"/>
        <v>2.889576883384933</v>
      </c>
      <c r="BQ16">
        <v>37</v>
      </c>
      <c r="BR16" s="3">
        <f t="shared" si="70"/>
        <v>1.9091847265221877</v>
      </c>
      <c r="BS16">
        <v>72</v>
      </c>
      <c r="BT16" s="3">
        <f t="shared" si="71"/>
        <v>3.7151702786377707</v>
      </c>
      <c r="BU16">
        <v>15</v>
      </c>
      <c r="BV16" s="3">
        <f>(BU16*100)/CM16</f>
        <v>0.7739938080495357</v>
      </c>
      <c r="BW16">
        <v>373</v>
      </c>
      <c r="BX16" s="3">
        <f>(BW16*100)/CM16</f>
        <v>19.246646026831787</v>
      </c>
      <c r="BY16">
        <v>22</v>
      </c>
      <c r="BZ16" s="3">
        <f>(BY16*100)/CM16</f>
        <v>1.1351909184726523</v>
      </c>
      <c r="CA16">
        <v>41</v>
      </c>
      <c r="CB16" s="3">
        <f>(CA16*100)/CM16</f>
        <v>2.1155830753353975</v>
      </c>
      <c r="CC16">
        <v>12</v>
      </c>
      <c r="CD16" s="3">
        <f>(CC16*100)/CM16</f>
        <v>0.6191950464396285</v>
      </c>
      <c r="CE16">
        <v>103</v>
      </c>
      <c r="CF16" s="3">
        <f>(CE16*100)/CM16</f>
        <v>5.314757481940145</v>
      </c>
      <c r="CG16">
        <v>215</v>
      </c>
      <c r="CH16" s="3">
        <f>(CG16*100)/CM16</f>
        <v>11.093911248710011</v>
      </c>
      <c r="CI16">
        <v>54</v>
      </c>
      <c r="CJ16" s="3">
        <f>(CI16*100)/CM16</f>
        <v>2.7863777089783284</v>
      </c>
      <c r="CK16">
        <v>31</v>
      </c>
      <c r="CL16" s="3">
        <f t="shared" si="72"/>
        <v>1.5995872033023735</v>
      </c>
      <c r="CM16" s="38">
        <f t="shared" si="73"/>
        <v>1938</v>
      </c>
      <c r="CN16">
        <v>343</v>
      </c>
      <c r="CO16">
        <v>4</v>
      </c>
      <c r="CP16">
        <v>2</v>
      </c>
      <c r="CQ16" s="61">
        <f t="shared" si="74"/>
        <v>349</v>
      </c>
    </row>
    <row r="17" spans="1:95" ht="12.75">
      <c r="A17" s="1" t="s">
        <v>17</v>
      </c>
      <c r="B17" s="4">
        <v>1268</v>
      </c>
      <c r="C17" s="5">
        <f t="shared" si="39"/>
        <v>46.02540834845735</v>
      </c>
      <c r="D17">
        <v>11</v>
      </c>
      <c r="E17" s="8">
        <f t="shared" si="40"/>
        <v>0.3992740471869328</v>
      </c>
      <c r="F17">
        <v>172</v>
      </c>
      <c r="G17" s="8">
        <f t="shared" si="41"/>
        <v>6.243194192377495</v>
      </c>
      <c r="H17">
        <v>13</v>
      </c>
      <c r="I17" s="8">
        <f t="shared" si="42"/>
        <v>0.47186932849364793</v>
      </c>
      <c r="J17" s="6">
        <v>5</v>
      </c>
      <c r="K17" s="8">
        <f t="shared" si="43"/>
        <v>0.18148820326678766</v>
      </c>
      <c r="L17">
        <v>13</v>
      </c>
      <c r="M17" s="8">
        <f t="shared" si="44"/>
        <v>0.47186932849364793</v>
      </c>
      <c r="N17" s="2">
        <v>9</v>
      </c>
      <c r="O17" s="8">
        <f t="shared" si="45"/>
        <v>0.32667876588021777</v>
      </c>
      <c r="P17">
        <v>40</v>
      </c>
      <c r="Q17" s="8">
        <f t="shared" si="46"/>
        <v>1.4519056261343013</v>
      </c>
      <c r="R17">
        <v>13</v>
      </c>
      <c r="S17" s="8">
        <f t="shared" si="47"/>
        <v>0.47186932849364793</v>
      </c>
      <c r="T17">
        <v>26</v>
      </c>
      <c r="U17" s="8">
        <f t="shared" si="48"/>
        <v>0.9437386569872959</v>
      </c>
      <c r="V17">
        <v>18</v>
      </c>
      <c r="W17" s="8">
        <f t="shared" si="49"/>
        <v>0.6533575317604355</v>
      </c>
      <c r="X17">
        <v>9</v>
      </c>
      <c r="Y17" s="8">
        <f t="shared" si="50"/>
        <v>0.32667876588021777</v>
      </c>
      <c r="Z17">
        <v>918</v>
      </c>
      <c r="AA17" s="8">
        <f t="shared" si="51"/>
        <v>33.32123411978221</v>
      </c>
      <c r="AB17">
        <v>10</v>
      </c>
      <c r="AC17" s="8">
        <f t="shared" si="52"/>
        <v>0.3629764065335753</v>
      </c>
      <c r="AD17">
        <v>17</v>
      </c>
      <c r="AE17" s="8">
        <f t="shared" si="53"/>
        <v>0.617059891107078</v>
      </c>
      <c r="AF17">
        <v>10</v>
      </c>
      <c r="AG17" s="8">
        <f t="shared" si="54"/>
        <v>0.3629764065335753</v>
      </c>
      <c r="AH17">
        <v>86</v>
      </c>
      <c r="AI17" s="8">
        <f t="shared" si="55"/>
        <v>3.1215970961887476</v>
      </c>
      <c r="AJ17">
        <v>81</v>
      </c>
      <c r="AK17" s="8">
        <f t="shared" si="56"/>
        <v>2.94010889292196</v>
      </c>
      <c r="AL17">
        <v>13</v>
      </c>
      <c r="AM17" s="8">
        <f t="shared" si="57"/>
        <v>0.47186932849364793</v>
      </c>
      <c r="AN17">
        <v>23</v>
      </c>
      <c r="AO17" s="8">
        <f t="shared" si="58"/>
        <v>0.8348457350272233</v>
      </c>
      <c r="AP17" s="14">
        <f t="shared" si="59"/>
        <v>2755</v>
      </c>
      <c r="AQ17" s="44">
        <f>B17-Z17</f>
        <v>350</v>
      </c>
      <c r="AR17" s="70">
        <f>C17-AA17</f>
        <v>12.704174228675136</v>
      </c>
      <c r="AS17" s="104"/>
      <c r="AT17">
        <v>76</v>
      </c>
      <c r="AU17" s="2"/>
      <c r="AV17" s="2">
        <v>10</v>
      </c>
      <c r="AW17" s="2"/>
      <c r="AX17" s="35">
        <f t="shared" si="60"/>
        <v>86</v>
      </c>
      <c r="AY17">
        <v>374</v>
      </c>
      <c r="AZ17" s="3">
        <f t="shared" si="61"/>
        <v>15.914893617021276</v>
      </c>
      <c r="BA17">
        <v>16</v>
      </c>
      <c r="BB17" s="3">
        <f t="shared" si="62"/>
        <v>0.6808510638297872</v>
      </c>
      <c r="BC17">
        <v>472</v>
      </c>
      <c r="BD17" s="3">
        <f t="shared" si="63"/>
        <v>20.085106382978722</v>
      </c>
      <c r="BE17">
        <v>74</v>
      </c>
      <c r="BF17" s="3">
        <f t="shared" si="64"/>
        <v>3.148936170212766</v>
      </c>
      <c r="BG17">
        <v>11</v>
      </c>
      <c r="BH17" s="3">
        <f t="shared" si="65"/>
        <v>0.46808510638297873</v>
      </c>
      <c r="BI17">
        <v>36</v>
      </c>
      <c r="BJ17" s="3">
        <f t="shared" si="66"/>
        <v>1.5319148936170213</v>
      </c>
      <c r="BK17">
        <v>33</v>
      </c>
      <c r="BL17" s="3">
        <f t="shared" si="67"/>
        <v>1.4042553191489362</v>
      </c>
      <c r="BM17" s="2">
        <v>119</v>
      </c>
      <c r="BN17" s="3">
        <f t="shared" si="68"/>
        <v>5.0638297872340425</v>
      </c>
      <c r="BO17">
        <v>74</v>
      </c>
      <c r="BP17" s="3">
        <f t="shared" si="69"/>
        <v>3.148936170212766</v>
      </c>
      <c r="BQ17">
        <v>55</v>
      </c>
      <c r="BR17" s="3">
        <f t="shared" si="70"/>
        <v>2.3404255319148937</v>
      </c>
      <c r="BS17">
        <v>66</v>
      </c>
      <c r="BT17" s="3">
        <f t="shared" si="71"/>
        <v>2.8085106382978724</v>
      </c>
      <c r="BU17">
        <v>36</v>
      </c>
      <c r="BV17" s="3">
        <f>(BU17*100)/CM17</f>
        <v>1.5319148936170213</v>
      </c>
      <c r="BW17">
        <v>391</v>
      </c>
      <c r="BX17" s="3">
        <f>(BW17*100)/CM17</f>
        <v>16.638297872340427</v>
      </c>
      <c r="BY17">
        <v>30</v>
      </c>
      <c r="BZ17" s="3">
        <f>(BY17*100)/CM17</f>
        <v>1.2765957446808511</v>
      </c>
      <c r="CA17">
        <v>68</v>
      </c>
      <c r="CB17" s="3">
        <f>(CA17*100)/CM17</f>
        <v>2.893617021276596</v>
      </c>
      <c r="CC17">
        <v>15</v>
      </c>
      <c r="CD17" s="3">
        <f>(CC17*100)/CM17</f>
        <v>0.6382978723404256</v>
      </c>
      <c r="CE17">
        <v>91</v>
      </c>
      <c r="CF17" s="3">
        <f>(CE17*100)/CM17</f>
        <v>3.872340425531915</v>
      </c>
      <c r="CG17">
        <v>275</v>
      </c>
      <c r="CH17" s="3">
        <f>(CG17*100)/CM17</f>
        <v>11.702127659574469</v>
      </c>
      <c r="CI17">
        <v>81</v>
      </c>
      <c r="CJ17" s="3">
        <f>(CI17*100)/CM17</f>
        <v>3.4468085106382977</v>
      </c>
      <c r="CK17">
        <v>33</v>
      </c>
      <c r="CL17" s="3">
        <f t="shared" si="72"/>
        <v>1.4042553191489362</v>
      </c>
      <c r="CM17" s="38">
        <f t="shared" si="73"/>
        <v>2350</v>
      </c>
      <c r="CN17">
        <v>402</v>
      </c>
      <c r="CO17">
        <v>3</v>
      </c>
      <c r="CQ17" s="61">
        <f t="shared" si="74"/>
        <v>405</v>
      </c>
    </row>
    <row r="18" spans="1:95" ht="12.75">
      <c r="A18" s="1" t="s">
        <v>18</v>
      </c>
      <c r="B18">
        <v>943</v>
      </c>
      <c r="C18" s="8">
        <f t="shared" si="39"/>
        <v>36.35312259059368</v>
      </c>
      <c r="D18">
        <v>8</v>
      </c>
      <c r="E18" s="8">
        <f t="shared" si="40"/>
        <v>0.3084040092521203</v>
      </c>
      <c r="F18">
        <v>177</v>
      </c>
      <c r="G18" s="8">
        <f t="shared" si="41"/>
        <v>6.823438704703161</v>
      </c>
      <c r="H18">
        <v>24</v>
      </c>
      <c r="I18" s="8">
        <f t="shared" si="42"/>
        <v>0.9252120277563608</v>
      </c>
      <c r="J18" s="6">
        <v>10</v>
      </c>
      <c r="K18" s="8">
        <f t="shared" si="43"/>
        <v>0.3855050115651503</v>
      </c>
      <c r="L18">
        <v>19</v>
      </c>
      <c r="M18" s="8">
        <f t="shared" si="44"/>
        <v>0.7324595219737856</v>
      </c>
      <c r="N18" s="6">
        <v>5</v>
      </c>
      <c r="O18" s="8">
        <f t="shared" si="45"/>
        <v>0.19275250578257516</v>
      </c>
      <c r="P18">
        <v>38</v>
      </c>
      <c r="Q18" s="8">
        <f t="shared" si="46"/>
        <v>1.4649190439475712</v>
      </c>
      <c r="R18">
        <v>11</v>
      </c>
      <c r="S18" s="8">
        <f t="shared" si="47"/>
        <v>0.42405551272166536</v>
      </c>
      <c r="T18">
        <v>23</v>
      </c>
      <c r="U18" s="8">
        <f t="shared" si="48"/>
        <v>0.8866615265998458</v>
      </c>
      <c r="V18">
        <v>21</v>
      </c>
      <c r="W18" s="8">
        <f t="shared" si="49"/>
        <v>0.8095605242868157</v>
      </c>
      <c r="X18">
        <v>7</v>
      </c>
      <c r="Y18" s="8">
        <f t="shared" si="50"/>
        <v>0.26985350809560527</v>
      </c>
      <c r="Z18" s="4">
        <v>1090</v>
      </c>
      <c r="AA18" s="5">
        <f t="shared" si="51"/>
        <v>42.02004626060139</v>
      </c>
      <c r="AB18">
        <v>7</v>
      </c>
      <c r="AC18" s="8">
        <f t="shared" si="52"/>
        <v>0.26985350809560527</v>
      </c>
      <c r="AD18">
        <v>17</v>
      </c>
      <c r="AE18" s="8">
        <f t="shared" si="53"/>
        <v>0.6553585196607556</v>
      </c>
      <c r="AF18">
        <v>5</v>
      </c>
      <c r="AG18" s="8">
        <f t="shared" si="54"/>
        <v>0.19275250578257516</v>
      </c>
      <c r="AH18">
        <v>79</v>
      </c>
      <c r="AI18" s="8">
        <f t="shared" si="55"/>
        <v>3.0454895913646878</v>
      </c>
      <c r="AJ18">
        <v>76</v>
      </c>
      <c r="AK18" s="8">
        <f t="shared" si="56"/>
        <v>2.9298380878951424</v>
      </c>
      <c r="AL18">
        <v>12</v>
      </c>
      <c r="AM18" s="8">
        <f t="shared" si="57"/>
        <v>0.4626060138781804</v>
      </c>
      <c r="AN18">
        <v>22</v>
      </c>
      <c r="AO18" s="8">
        <f t="shared" si="58"/>
        <v>0.8481110254433307</v>
      </c>
      <c r="AP18" s="14">
        <f t="shared" si="59"/>
        <v>2594</v>
      </c>
      <c r="AQ18" s="44">
        <f>Z18-B18</f>
        <v>147</v>
      </c>
      <c r="AR18" s="70">
        <f>AA18-C18</f>
        <v>5.666923670007712</v>
      </c>
      <c r="AS18" s="104"/>
      <c r="AT18">
        <v>99</v>
      </c>
      <c r="AU18" s="2"/>
      <c r="AV18" s="2">
        <v>15</v>
      </c>
      <c r="AW18" s="2">
        <v>6</v>
      </c>
      <c r="AX18" s="35">
        <f t="shared" si="60"/>
        <v>120</v>
      </c>
      <c r="AY18" s="107">
        <v>288</v>
      </c>
      <c r="AZ18" s="3">
        <f t="shared" si="61"/>
        <v>13.358070500927644</v>
      </c>
      <c r="BA18" s="107">
        <v>24</v>
      </c>
      <c r="BB18" s="3">
        <f t="shared" si="62"/>
        <v>1.1131725417439704</v>
      </c>
      <c r="BC18">
        <v>517</v>
      </c>
      <c r="BD18" s="3">
        <f t="shared" si="63"/>
        <v>23.979591836734695</v>
      </c>
      <c r="BE18">
        <v>69</v>
      </c>
      <c r="BF18" s="3">
        <f t="shared" si="64"/>
        <v>3.2003710575139146</v>
      </c>
      <c r="BG18">
        <v>15</v>
      </c>
      <c r="BH18" s="3">
        <f t="shared" si="65"/>
        <v>0.6957328385899815</v>
      </c>
      <c r="BI18">
        <v>30</v>
      </c>
      <c r="BJ18" s="3">
        <f t="shared" si="66"/>
        <v>1.391465677179963</v>
      </c>
      <c r="BK18">
        <v>20</v>
      </c>
      <c r="BL18" s="3">
        <f t="shared" si="67"/>
        <v>0.9276437847866419</v>
      </c>
      <c r="BM18" s="2">
        <v>72</v>
      </c>
      <c r="BN18" s="3">
        <f t="shared" si="68"/>
        <v>3.339517625231911</v>
      </c>
      <c r="BO18">
        <v>65</v>
      </c>
      <c r="BP18" s="3">
        <f t="shared" si="69"/>
        <v>3.014842300556586</v>
      </c>
      <c r="BQ18">
        <v>39</v>
      </c>
      <c r="BR18" s="3">
        <f t="shared" si="70"/>
        <v>1.8089053803339519</v>
      </c>
      <c r="BS18">
        <v>49</v>
      </c>
      <c r="BT18" s="3">
        <f t="shared" si="71"/>
        <v>2.272727272727273</v>
      </c>
      <c r="BU18">
        <v>25</v>
      </c>
      <c r="BV18" s="3">
        <f>(BU18*100)/CM18</f>
        <v>1.1595547309833023</v>
      </c>
      <c r="BW18">
        <v>439</v>
      </c>
      <c r="BX18" s="3">
        <f>(BW18*100)/CM18</f>
        <v>20.36178107606679</v>
      </c>
      <c r="BY18">
        <v>19</v>
      </c>
      <c r="BZ18" s="3">
        <f>(BY18*100)/CM18</f>
        <v>0.8812615955473099</v>
      </c>
      <c r="CA18">
        <v>57</v>
      </c>
      <c r="CB18" s="3">
        <f>(CA18*100)/CM18</f>
        <v>2.6437847866419295</v>
      </c>
      <c r="CC18">
        <v>15</v>
      </c>
      <c r="CD18" s="3">
        <f>(CC18*100)/CM18</f>
        <v>0.6957328385899815</v>
      </c>
      <c r="CE18">
        <v>108</v>
      </c>
      <c r="CF18" s="3">
        <f>(CE18*100)/CM18</f>
        <v>5.009276437847866</v>
      </c>
      <c r="CG18">
        <v>218</v>
      </c>
      <c r="CH18" s="3">
        <f>(CG18*100)/CM18</f>
        <v>10.111317254174397</v>
      </c>
      <c r="CI18">
        <v>52</v>
      </c>
      <c r="CJ18" s="3">
        <f>(CI18*100)/CM18</f>
        <v>2.411873840445269</v>
      </c>
      <c r="CK18">
        <v>35</v>
      </c>
      <c r="CL18" s="3">
        <f t="shared" si="72"/>
        <v>1.6233766233766234</v>
      </c>
      <c r="CM18" s="38">
        <f t="shared" si="73"/>
        <v>2156</v>
      </c>
      <c r="CN18">
        <v>435</v>
      </c>
      <c r="CO18">
        <v>2</v>
      </c>
      <c r="CP18">
        <v>1</v>
      </c>
      <c r="CQ18" s="61">
        <f t="shared" si="74"/>
        <v>438</v>
      </c>
    </row>
    <row r="19" spans="1:95" ht="12.75">
      <c r="A19" s="1" t="s">
        <v>19</v>
      </c>
      <c r="B19" s="2">
        <v>859</v>
      </c>
      <c r="C19" s="8">
        <f t="shared" si="39"/>
        <v>37.34782608695652</v>
      </c>
      <c r="D19" s="2">
        <v>11</v>
      </c>
      <c r="E19" s="8">
        <f t="shared" si="40"/>
        <v>0.4782608695652174</v>
      </c>
      <c r="F19" s="6">
        <v>129</v>
      </c>
      <c r="G19" s="8">
        <f t="shared" si="41"/>
        <v>5.608695652173913</v>
      </c>
      <c r="H19" s="2">
        <v>15</v>
      </c>
      <c r="I19" s="8">
        <f t="shared" si="42"/>
        <v>0.6521739130434783</v>
      </c>
      <c r="J19" s="6">
        <v>5</v>
      </c>
      <c r="K19" s="8">
        <f t="shared" si="43"/>
        <v>0.21739130434782608</v>
      </c>
      <c r="L19" s="2">
        <v>24</v>
      </c>
      <c r="M19" s="8">
        <f t="shared" si="44"/>
        <v>1.0434782608695652</v>
      </c>
      <c r="N19" s="6">
        <v>6</v>
      </c>
      <c r="O19" s="8">
        <f t="shared" si="45"/>
        <v>0.2608695652173913</v>
      </c>
      <c r="P19" s="2">
        <v>36</v>
      </c>
      <c r="Q19" s="8">
        <f t="shared" si="46"/>
        <v>1.565217391304348</v>
      </c>
      <c r="R19" s="2">
        <v>7</v>
      </c>
      <c r="S19" s="8">
        <f t="shared" si="47"/>
        <v>0.30434782608695654</v>
      </c>
      <c r="T19" s="2">
        <v>19</v>
      </c>
      <c r="U19" s="8">
        <f t="shared" si="48"/>
        <v>0.8260869565217391</v>
      </c>
      <c r="V19" s="2">
        <v>31</v>
      </c>
      <c r="W19" s="8">
        <f t="shared" si="49"/>
        <v>1.3478260869565217</v>
      </c>
      <c r="X19" s="2">
        <v>7</v>
      </c>
      <c r="Y19" s="8">
        <f t="shared" si="50"/>
        <v>0.30434782608695654</v>
      </c>
      <c r="Z19" s="4">
        <v>963</v>
      </c>
      <c r="AA19" s="5">
        <f t="shared" si="51"/>
        <v>41.869565217391305</v>
      </c>
      <c r="AB19" s="2">
        <v>5</v>
      </c>
      <c r="AC19" s="8">
        <f t="shared" si="52"/>
        <v>0.21739130434782608</v>
      </c>
      <c r="AD19" s="2">
        <v>15</v>
      </c>
      <c r="AE19" s="8">
        <f t="shared" si="53"/>
        <v>0.6521739130434783</v>
      </c>
      <c r="AF19" s="2">
        <v>2</v>
      </c>
      <c r="AG19" s="8">
        <f t="shared" si="54"/>
        <v>0.08695652173913043</v>
      </c>
      <c r="AH19" s="2">
        <v>77</v>
      </c>
      <c r="AI19" s="8">
        <f t="shared" si="55"/>
        <v>3.347826086956522</v>
      </c>
      <c r="AJ19" s="2">
        <v>52</v>
      </c>
      <c r="AK19" s="8">
        <f t="shared" si="56"/>
        <v>2.260869565217391</v>
      </c>
      <c r="AL19" s="2">
        <v>11</v>
      </c>
      <c r="AM19" s="8">
        <f t="shared" si="57"/>
        <v>0.4782608695652174</v>
      </c>
      <c r="AN19" s="6">
        <v>26</v>
      </c>
      <c r="AO19" s="8">
        <f t="shared" si="58"/>
        <v>1.1304347826086956</v>
      </c>
      <c r="AP19" s="14">
        <f t="shared" si="59"/>
        <v>2300</v>
      </c>
      <c r="AQ19" s="44">
        <f>Z19-B19</f>
        <v>104</v>
      </c>
      <c r="AR19" s="70">
        <f>AA19-C19</f>
        <v>4.521739130434781</v>
      </c>
      <c r="AS19" s="104"/>
      <c r="AT19">
        <v>168</v>
      </c>
      <c r="AU19" s="2"/>
      <c r="AV19" s="2">
        <v>20</v>
      </c>
      <c r="AW19" s="2">
        <v>13</v>
      </c>
      <c r="AX19" s="35">
        <f t="shared" si="60"/>
        <v>201</v>
      </c>
      <c r="AY19" s="57">
        <v>281</v>
      </c>
      <c r="AZ19" s="3">
        <f t="shared" si="61"/>
        <v>15.974985787379193</v>
      </c>
      <c r="BA19" s="2">
        <v>18</v>
      </c>
      <c r="BB19" s="3">
        <f t="shared" si="62"/>
        <v>1.023308698123934</v>
      </c>
      <c r="BC19" s="2">
        <v>290</v>
      </c>
      <c r="BD19" s="3">
        <f t="shared" si="63"/>
        <v>16.48664013644116</v>
      </c>
      <c r="BE19" s="2">
        <v>54</v>
      </c>
      <c r="BF19" s="3">
        <f t="shared" si="64"/>
        <v>3.069926094371802</v>
      </c>
      <c r="BG19" s="2">
        <v>11</v>
      </c>
      <c r="BH19" s="3">
        <f t="shared" si="65"/>
        <v>0.625355315520182</v>
      </c>
      <c r="BI19" s="2">
        <v>49</v>
      </c>
      <c r="BJ19" s="3">
        <f t="shared" si="66"/>
        <v>2.785673678226265</v>
      </c>
      <c r="BK19" s="2">
        <v>26</v>
      </c>
      <c r="BL19" s="3">
        <f t="shared" si="67"/>
        <v>1.4781125639567936</v>
      </c>
      <c r="BM19" s="2">
        <v>62</v>
      </c>
      <c r="BN19" s="3">
        <f t="shared" si="68"/>
        <v>3.524729960204662</v>
      </c>
      <c r="BO19" s="2">
        <v>54</v>
      </c>
      <c r="BP19" s="3">
        <f t="shared" si="69"/>
        <v>3.069926094371802</v>
      </c>
      <c r="BQ19" s="2">
        <v>28</v>
      </c>
      <c r="BR19" s="3">
        <f t="shared" si="70"/>
        <v>1.5918135304150085</v>
      </c>
      <c r="BS19" s="2">
        <v>53</v>
      </c>
      <c r="BT19" s="3">
        <f t="shared" si="71"/>
        <v>3.013075611142695</v>
      </c>
      <c r="BU19" s="2">
        <v>21</v>
      </c>
      <c r="BV19" s="3">
        <f>(BU19*100)/CM19</f>
        <v>1.1938601478112565</v>
      </c>
      <c r="BW19" s="2">
        <v>371</v>
      </c>
      <c r="BX19" s="3">
        <f>(BW19*100)/CM19</f>
        <v>21.091529277998863</v>
      </c>
      <c r="BY19" s="2">
        <v>20</v>
      </c>
      <c r="BZ19" s="3">
        <f>(BY19*100)/CM19</f>
        <v>1.137009664582149</v>
      </c>
      <c r="CA19" s="2">
        <v>58</v>
      </c>
      <c r="CB19" s="3">
        <f>(CA19*100)/CM19</f>
        <v>3.297328027288232</v>
      </c>
      <c r="CC19" s="2">
        <v>21</v>
      </c>
      <c r="CD19" s="3">
        <f>(CC19*100)/CM19</f>
        <v>1.1938601478112565</v>
      </c>
      <c r="CE19" s="2">
        <v>98</v>
      </c>
      <c r="CF19" s="3">
        <f>(CE19*100)/CM19</f>
        <v>5.57134735645253</v>
      </c>
      <c r="CG19" s="2">
        <v>164</v>
      </c>
      <c r="CH19" s="3">
        <f>(CG19*100)/CM19</f>
        <v>9.323479249573621</v>
      </c>
      <c r="CI19" s="2">
        <v>49</v>
      </c>
      <c r="CJ19" s="3">
        <f>(CI19*100)/CM19</f>
        <v>2.785673678226265</v>
      </c>
      <c r="CK19" s="2">
        <v>31</v>
      </c>
      <c r="CL19" s="3">
        <f t="shared" si="72"/>
        <v>1.762364980102331</v>
      </c>
      <c r="CM19" s="38">
        <f t="shared" si="73"/>
        <v>1759</v>
      </c>
      <c r="CN19">
        <v>538</v>
      </c>
      <c r="CO19">
        <v>2</v>
      </c>
      <c r="CP19">
        <v>1</v>
      </c>
      <c r="CQ19" s="61">
        <f t="shared" si="74"/>
        <v>541</v>
      </c>
    </row>
    <row r="20" spans="1:95" ht="12.75">
      <c r="A20" s="1" t="s">
        <v>20</v>
      </c>
      <c r="B20" s="4">
        <v>1129</v>
      </c>
      <c r="C20" s="5">
        <f t="shared" si="39"/>
        <v>43.240137878207584</v>
      </c>
      <c r="D20">
        <v>9</v>
      </c>
      <c r="E20" s="8">
        <f t="shared" si="40"/>
        <v>0.34469551895825357</v>
      </c>
      <c r="F20">
        <v>128</v>
      </c>
      <c r="G20" s="8">
        <f t="shared" si="41"/>
        <v>4.902336269628495</v>
      </c>
      <c r="H20">
        <v>22</v>
      </c>
      <c r="I20" s="8">
        <f t="shared" si="42"/>
        <v>0.8425890463423975</v>
      </c>
      <c r="J20" s="6">
        <v>6</v>
      </c>
      <c r="K20" s="8">
        <f t="shared" si="43"/>
        <v>0.2297970126388357</v>
      </c>
      <c r="L20">
        <v>19</v>
      </c>
      <c r="M20" s="8">
        <f t="shared" si="44"/>
        <v>0.7276905400229797</v>
      </c>
      <c r="N20" s="2">
        <v>7</v>
      </c>
      <c r="O20" s="8">
        <f t="shared" si="45"/>
        <v>0.2680965147453083</v>
      </c>
      <c r="P20">
        <v>19</v>
      </c>
      <c r="Q20" s="8">
        <f t="shared" si="46"/>
        <v>0.7276905400229797</v>
      </c>
      <c r="R20">
        <v>13</v>
      </c>
      <c r="S20" s="8">
        <f t="shared" si="47"/>
        <v>0.497893527384144</v>
      </c>
      <c r="T20">
        <v>19</v>
      </c>
      <c r="U20" s="8">
        <f t="shared" si="48"/>
        <v>0.7276905400229797</v>
      </c>
      <c r="V20">
        <v>10</v>
      </c>
      <c r="W20" s="8">
        <f t="shared" si="49"/>
        <v>0.38299502106472616</v>
      </c>
      <c r="X20">
        <v>9</v>
      </c>
      <c r="Y20" s="8">
        <f t="shared" si="50"/>
        <v>0.34469551895825357</v>
      </c>
      <c r="Z20">
        <v>961</v>
      </c>
      <c r="AA20" s="8">
        <f t="shared" si="51"/>
        <v>36.80582152432019</v>
      </c>
      <c r="AB20">
        <v>15</v>
      </c>
      <c r="AC20" s="8">
        <f t="shared" si="52"/>
        <v>0.5744925315970892</v>
      </c>
      <c r="AD20">
        <v>9</v>
      </c>
      <c r="AE20" s="8">
        <f t="shared" si="53"/>
        <v>0.34469551895825357</v>
      </c>
      <c r="AF20">
        <v>8</v>
      </c>
      <c r="AG20" s="8">
        <f t="shared" si="54"/>
        <v>0.3063960168517809</v>
      </c>
      <c r="AH20">
        <v>106</v>
      </c>
      <c r="AI20" s="8">
        <f t="shared" si="55"/>
        <v>4.059747223286097</v>
      </c>
      <c r="AJ20">
        <v>79</v>
      </c>
      <c r="AK20" s="8">
        <f t="shared" si="56"/>
        <v>3.0256606664113366</v>
      </c>
      <c r="AL20">
        <v>18</v>
      </c>
      <c r="AM20" s="8">
        <f t="shared" si="57"/>
        <v>0.6893910379165071</v>
      </c>
      <c r="AN20">
        <v>25</v>
      </c>
      <c r="AO20" s="8">
        <f t="shared" si="58"/>
        <v>0.9574875526618154</v>
      </c>
      <c r="AP20" s="14">
        <f t="shared" si="59"/>
        <v>2611</v>
      </c>
      <c r="AQ20" s="44">
        <f>B20-Z20</f>
        <v>168</v>
      </c>
      <c r="AR20" s="70">
        <f>C20-AA20</f>
        <v>6.434316353887397</v>
      </c>
      <c r="AS20" s="104"/>
      <c r="AT20">
        <v>186</v>
      </c>
      <c r="AU20" s="2"/>
      <c r="AV20" s="2">
        <v>20</v>
      </c>
      <c r="AW20" s="2">
        <v>8</v>
      </c>
      <c r="AX20" s="35">
        <f t="shared" si="60"/>
        <v>214</v>
      </c>
      <c r="AY20" s="108">
        <v>371</v>
      </c>
      <c r="AZ20" s="3">
        <f t="shared" si="61"/>
        <v>16.666666666666668</v>
      </c>
      <c r="BA20" s="2">
        <v>24</v>
      </c>
      <c r="BB20" s="3">
        <f t="shared" si="62"/>
        <v>1.0781671159029649</v>
      </c>
      <c r="BC20">
        <v>410</v>
      </c>
      <c r="BD20" s="3">
        <f t="shared" si="63"/>
        <v>18.418688230008986</v>
      </c>
      <c r="BE20">
        <v>58</v>
      </c>
      <c r="BF20" s="3">
        <f t="shared" si="64"/>
        <v>2.605570530098832</v>
      </c>
      <c r="BG20">
        <v>14</v>
      </c>
      <c r="BH20" s="3">
        <f t="shared" si="65"/>
        <v>0.6289308176100629</v>
      </c>
      <c r="BI20">
        <v>32</v>
      </c>
      <c r="BJ20" s="3">
        <f t="shared" si="66"/>
        <v>1.4375561545372866</v>
      </c>
      <c r="BK20">
        <v>31</v>
      </c>
      <c r="BL20" s="3">
        <f t="shared" si="67"/>
        <v>1.3926325247079965</v>
      </c>
      <c r="BM20" s="2">
        <v>85</v>
      </c>
      <c r="BN20" s="3">
        <f t="shared" si="68"/>
        <v>3.8185085354896677</v>
      </c>
      <c r="BO20">
        <v>70</v>
      </c>
      <c r="BP20" s="3">
        <f t="shared" si="69"/>
        <v>3.1446540880503147</v>
      </c>
      <c r="BQ20">
        <v>47</v>
      </c>
      <c r="BR20" s="3">
        <f t="shared" si="70"/>
        <v>2.11141060197664</v>
      </c>
      <c r="BS20">
        <v>50</v>
      </c>
      <c r="BT20" s="3">
        <f t="shared" si="71"/>
        <v>2.2461814914645104</v>
      </c>
      <c r="BU20">
        <v>32</v>
      </c>
      <c r="BV20" s="3">
        <f>(BU20*100)/CM20</f>
        <v>1.4375561545372866</v>
      </c>
      <c r="BW20">
        <v>428</v>
      </c>
      <c r="BX20" s="3">
        <f>(BW20*100)/CM20</f>
        <v>19.227313566936207</v>
      </c>
      <c r="BY20">
        <v>25</v>
      </c>
      <c r="BZ20" s="3">
        <f>(BY20*100)/CM20</f>
        <v>1.1230907457322552</v>
      </c>
      <c r="CA20">
        <v>48</v>
      </c>
      <c r="CB20" s="3">
        <f>(CA20*100)/CM20</f>
        <v>2.1563342318059298</v>
      </c>
      <c r="CC20">
        <v>21</v>
      </c>
      <c r="CD20" s="3">
        <f>(CC20*100)/CM20</f>
        <v>0.9433962264150944</v>
      </c>
      <c r="CE20">
        <v>129</v>
      </c>
      <c r="CF20" s="3">
        <f>(CE20*100)/CM20</f>
        <v>5.795148247978437</v>
      </c>
      <c r="CG20">
        <v>263</v>
      </c>
      <c r="CH20" s="3">
        <f>(CG20*100)/CM20</f>
        <v>11.814914645103324</v>
      </c>
      <c r="CI20">
        <v>44</v>
      </c>
      <c r="CJ20" s="3">
        <f>(CI20*100)/CM20</f>
        <v>1.9766397124887691</v>
      </c>
      <c r="CK20">
        <v>44</v>
      </c>
      <c r="CL20" s="3">
        <f t="shared" si="72"/>
        <v>1.9766397124887691</v>
      </c>
      <c r="CM20" s="38">
        <f t="shared" si="73"/>
        <v>2226</v>
      </c>
      <c r="CN20">
        <v>376</v>
      </c>
      <c r="CO20">
        <v>8</v>
      </c>
      <c r="CP20">
        <v>1</v>
      </c>
      <c r="CQ20" s="61">
        <f t="shared" si="74"/>
        <v>385</v>
      </c>
    </row>
    <row r="21" spans="1:95" ht="12.75">
      <c r="A21" s="1" t="s">
        <v>21</v>
      </c>
      <c r="B21" s="2">
        <v>1035</v>
      </c>
      <c r="C21" s="8">
        <f t="shared" si="39"/>
        <v>37.554426705370105</v>
      </c>
      <c r="D21">
        <v>15</v>
      </c>
      <c r="E21" s="8">
        <f t="shared" si="40"/>
        <v>0.5442670537010159</v>
      </c>
      <c r="F21">
        <v>123</v>
      </c>
      <c r="G21" s="8">
        <f t="shared" si="41"/>
        <v>4.462989840348331</v>
      </c>
      <c r="H21">
        <v>15</v>
      </c>
      <c r="I21" s="8">
        <f t="shared" si="42"/>
        <v>0.5442670537010159</v>
      </c>
      <c r="J21" s="6">
        <v>11</v>
      </c>
      <c r="K21" s="8">
        <f t="shared" si="43"/>
        <v>0.3991291727140784</v>
      </c>
      <c r="L21">
        <v>20</v>
      </c>
      <c r="M21" s="8">
        <f t="shared" si="44"/>
        <v>0.7256894049346879</v>
      </c>
      <c r="N21" s="6">
        <v>12</v>
      </c>
      <c r="O21" s="8">
        <f t="shared" si="45"/>
        <v>0.43541364296081275</v>
      </c>
      <c r="P21">
        <v>36</v>
      </c>
      <c r="Q21" s="8">
        <f t="shared" si="46"/>
        <v>1.3062409288824384</v>
      </c>
      <c r="R21">
        <v>9</v>
      </c>
      <c r="S21" s="8">
        <f t="shared" si="47"/>
        <v>0.3265602322206096</v>
      </c>
      <c r="T21">
        <v>25</v>
      </c>
      <c r="U21" s="8">
        <f t="shared" si="48"/>
        <v>0.9071117561683599</v>
      </c>
      <c r="V21">
        <v>29</v>
      </c>
      <c r="W21" s="8">
        <f t="shared" si="49"/>
        <v>1.0522496371552976</v>
      </c>
      <c r="X21">
        <v>9</v>
      </c>
      <c r="Y21" s="8">
        <f t="shared" si="50"/>
        <v>0.3265602322206096</v>
      </c>
      <c r="Z21" s="4">
        <v>1138</v>
      </c>
      <c r="AA21" s="5">
        <f t="shared" si="51"/>
        <v>41.29172714078374</v>
      </c>
      <c r="AB21">
        <v>10</v>
      </c>
      <c r="AC21" s="8">
        <f t="shared" si="52"/>
        <v>0.36284470246734396</v>
      </c>
      <c r="AD21">
        <v>14</v>
      </c>
      <c r="AE21" s="8">
        <f t="shared" si="53"/>
        <v>0.5079825834542816</v>
      </c>
      <c r="AF21">
        <v>7</v>
      </c>
      <c r="AG21" s="8">
        <f t="shared" si="54"/>
        <v>0.2539912917271408</v>
      </c>
      <c r="AH21">
        <v>138</v>
      </c>
      <c r="AI21" s="8">
        <f t="shared" si="55"/>
        <v>5.0072568940493465</v>
      </c>
      <c r="AJ21">
        <v>58</v>
      </c>
      <c r="AK21" s="8">
        <f t="shared" si="56"/>
        <v>2.1044992743105952</v>
      </c>
      <c r="AL21">
        <v>14</v>
      </c>
      <c r="AM21" s="8">
        <f t="shared" si="57"/>
        <v>0.5079825834542816</v>
      </c>
      <c r="AN21">
        <v>38</v>
      </c>
      <c r="AO21" s="8">
        <f t="shared" si="58"/>
        <v>1.3788098693759072</v>
      </c>
      <c r="AP21" s="14">
        <f t="shared" si="59"/>
        <v>2756</v>
      </c>
      <c r="AQ21" s="44">
        <f>Z21-B21</f>
        <v>103</v>
      </c>
      <c r="AR21" s="70">
        <f>AA21-C21</f>
        <v>3.737300435413637</v>
      </c>
      <c r="AS21" s="104"/>
      <c r="AT21">
        <v>238</v>
      </c>
      <c r="AU21" s="2"/>
      <c r="AV21" s="2">
        <v>43</v>
      </c>
      <c r="AW21" s="2">
        <v>6</v>
      </c>
      <c r="AX21" s="35">
        <f t="shared" si="60"/>
        <v>287</v>
      </c>
      <c r="AY21" s="108">
        <v>392</v>
      </c>
      <c r="AZ21" s="3">
        <f t="shared" si="61"/>
        <v>17.276333186425738</v>
      </c>
      <c r="BA21" s="2">
        <v>29</v>
      </c>
      <c r="BB21" s="3">
        <f t="shared" si="62"/>
        <v>1.2780960775672103</v>
      </c>
      <c r="BC21">
        <v>298</v>
      </c>
      <c r="BD21" s="3">
        <f t="shared" si="63"/>
        <v>13.133539003966504</v>
      </c>
      <c r="BE21">
        <v>61</v>
      </c>
      <c r="BF21" s="3">
        <f t="shared" si="64"/>
        <v>2.6884089907448216</v>
      </c>
      <c r="BG21">
        <v>17</v>
      </c>
      <c r="BH21" s="3">
        <f t="shared" si="65"/>
        <v>0.749228735125606</v>
      </c>
      <c r="BI21">
        <v>50</v>
      </c>
      <c r="BJ21" s="3">
        <f t="shared" si="66"/>
        <v>2.2036139268400174</v>
      </c>
      <c r="BK21">
        <v>22</v>
      </c>
      <c r="BL21" s="3">
        <f t="shared" si="67"/>
        <v>0.9695901278096077</v>
      </c>
      <c r="BM21" s="2">
        <v>65</v>
      </c>
      <c r="BN21" s="3">
        <f t="shared" si="68"/>
        <v>2.864698104892023</v>
      </c>
      <c r="BO21">
        <v>62</v>
      </c>
      <c r="BP21" s="3">
        <f t="shared" si="69"/>
        <v>2.732481269281622</v>
      </c>
      <c r="BQ21">
        <v>56</v>
      </c>
      <c r="BR21" s="3">
        <f t="shared" si="70"/>
        <v>2.46804759806082</v>
      </c>
      <c r="BS21">
        <v>73</v>
      </c>
      <c r="BT21" s="3">
        <f t="shared" si="71"/>
        <v>3.2172763331864256</v>
      </c>
      <c r="BU21">
        <v>35</v>
      </c>
      <c r="BV21" s="3">
        <f>(BU21*100)/CM21</f>
        <v>1.5425297487880123</v>
      </c>
      <c r="BW21">
        <v>542</v>
      </c>
      <c r="BX21" s="3">
        <f>(BW21*100)/CM21</f>
        <v>23.887174966945793</v>
      </c>
      <c r="BY21">
        <v>23</v>
      </c>
      <c r="BZ21" s="3">
        <f>(BY21*100)/CM21</f>
        <v>1.0136624063464081</v>
      </c>
      <c r="CA21">
        <v>82</v>
      </c>
      <c r="CB21" s="3">
        <f>(CA21*100)/CM21</f>
        <v>3.613926840017629</v>
      </c>
      <c r="CC21">
        <v>24</v>
      </c>
      <c r="CD21" s="3">
        <f>(CC21*100)/CM21</f>
        <v>1.0577346848832085</v>
      </c>
      <c r="CE21">
        <v>152</v>
      </c>
      <c r="CF21" s="3">
        <f>(CE21*100)/CM21</f>
        <v>6.698986337593654</v>
      </c>
      <c r="CG21">
        <v>182</v>
      </c>
      <c r="CH21" s="3">
        <f>(CG21*100)/CM21</f>
        <v>8.021154693697664</v>
      </c>
      <c r="CI21">
        <v>62</v>
      </c>
      <c r="CJ21" s="3">
        <f>(CI21*100)/CM21</f>
        <v>2.732481269281622</v>
      </c>
      <c r="CK21">
        <v>42</v>
      </c>
      <c r="CL21" s="3">
        <f t="shared" si="72"/>
        <v>1.851035698545615</v>
      </c>
      <c r="CM21" s="38">
        <f t="shared" si="73"/>
        <v>2269</v>
      </c>
      <c r="CN21">
        <v>477</v>
      </c>
      <c r="CO21">
        <v>8</v>
      </c>
      <c r="CP21">
        <v>2</v>
      </c>
      <c r="CQ21" s="61">
        <f t="shared" si="74"/>
        <v>487</v>
      </c>
    </row>
    <row r="22" spans="1:95" ht="12.75">
      <c r="A22" s="1" t="s">
        <v>22</v>
      </c>
      <c r="B22">
        <v>981</v>
      </c>
      <c r="C22" s="8">
        <f t="shared" si="39"/>
        <v>38.913129710432365</v>
      </c>
      <c r="D22">
        <v>15</v>
      </c>
      <c r="E22" s="8">
        <f t="shared" si="40"/>
        <v>0.5950019833399445</v>
      </c>
      <c r="F22">
        <v>118</v>
      </c>
      <c r="G22" s="8">
        <f t="shared" si="41"/>
        <v>4.680682268940896</v>
      </c>
      <c r="H22">
        <v>17</v>
      </c>
      <c r="I22" s="8">
        <f t="shared" si="42"/>
        <v>0.6743355811186037</v>
      </c>
      <c r="J22" s="6">
        <v>6</v>
      </c>
      <c r="K22" s="8">
        <f t="shared" si="43"/>
        <v>0.2380007933359778</v>
      </c>
      <c r="L22">
        <v>21</v>
      </c>
      <c r="M22" s="8">
        <f t="shared" si="44"/>
        <v>0.8330027766759223</v>
      </c>
      <c r="N22" s="6">
        <v>9</v>
      </c>
      <c r="O22" s="8">
        <f t="shared" si="45"/>
        <v>0.3570011900039667</v>
      </c>
      <c r="P22">
        <v>28</v>
      </c>
      <c r="Q22" s="8">
        <f t="shared" si="46"/>
        <v>1.1106703689012296</v>
      </c>
      <c r="R22">
        <v>14</v>
      </c>
      <c r="S22" s="8">
        <f t="shared" si="47"/>
        <v>0.5553351844506148</v>
      </c>
      <c r="T22">
        <v>22</v>
      </c>
      <c r="U22" s="8">
        <f t="shared" si="48"/>
        <v>0.8726695755652519</v>
      </c>
      <c r="V22">
        <v>22</v>
      </c>
      <c r="W22" s="8">
        <f t="shared" si="49"/>
        <v>0.8726695755652519</v>
      </c>
      <c r="X22">
        <v>11</v>
      </c>
      <c r="Y22" s="8">
        <f t="shared" si="50"/>
        <v>0.43633478778262597</v>
      </c>
      <c r="Z22" s="4">
        <v>1017</v>
      </c>
      <c r="AA22" s="5">
        <f t="shared" si="51"/>
        <v>40.34113447044823</v>
      </c>
      <c r="AB22">
        <v>17</v>
      </c>
      <c r="AC22" s="8">
        <f t="shared" si="52"/>
        <v>0.6743355811186037</v>
      </c>
      <c r="AD22">
        <v>14</v>
      </c>
      <c r="AE22" s="8">
        <f t="shared" si="53"/>
        <v>0.5553351844506148</v>
      </c>
      <c r="AF22">
        <v>9</v>
      </c>
      <c r="AG22" s="8">
        <f t="shared" si="54"/>
        <v>0.3570011900039667</v>
      </c>
      <c r="AH22">
        <v>87</v>
      </c>
      <c r="AI22" s="8">
        <f t="shared" si="55"/>
        <v>3.451011503371678</v>
      </c>
      <c r="AJ22">
        <v>63</v>
      </c>
      <c r="AK22" s="8">
        <f t="shared" si="56"/>
        <v>2.499008330027767</v>
      </c>
      <c r="AL22">
        <v>10</v>
      </c>
      <c r="AM22" s="8">
        <f t="shared" si="57"/>
        <v>0.3966679888932963</v>
      </c>
      <c r="AN22">
        <v>40</v>
      </c>
      <c r="AO22" s="8">
        <f t="shared" si="58"/>
        <v>1.5866719555731852</v>
      </c>
      <c r="AP22" s="14">
        <f t="shared" si="59"/>
        <v>2521</v>
      </c>
      <c r="AQ22" s="44">
        <f>Z22-B22</f>
        <v>36</v>
      </c>
      <c r="AR22" s="70">
        <f>AA22-C22</f>
        <v>1.4280047600158667</v>
      </c>
      <c r="AS22" s="104"/>
      <c r="AT22">
        <v>153</v>
      </c>
      <c r="AU22" s="2"/>
      <c r="AV22" s="2">
        <v>59</v>
      </c>
      <c r="AW22" s="2">
        <v>12</v>
      </c>
      <c r="AX22" s="35">
        <f t="shared" si="60"/>
        <v>224</v>
      </c>
      <c r="AY22" s="108">
        <v>356</v>
      </c>
      <c r="AZ22" s="3">
        <f t="shared" si="61"/>
        <v>17.79110444777611</v>
      </c>
      <c r="BA22" s="2">
        <v>25</v>
      </c>
      <c r="BB22" s="3">
        <f t="shared" si="62"/>
        <v>1.249375312343828</v>
      </c>
      <c r="BC22">
        <v>300</v>
      </c>
      <c r="BD22" s="3">
        <f t="shared" si="63"/>
        <v>14.992503748125937</v>
      </c>
      <c r="BE22">
        <v>38</v>
      </c>
      <c r="BF22" s="3">
        <f t="shared" si="64"/>
        <v>1.8990504747626187</v>
      </c>
      <c r="BG22">
        <v>13</v>
      </c>
      <c r="BH22" s="3">
        <f t="shared" si="65"/>
        <v>0.6496751624187906</v>
      </c>
      <c r="BI22">
        <v>41</v>
      </c>
      <c r="BJ22" s="3">
        <f t="shared" si="66"/>
        <v>2.048975512243878</v>
      </c>
      <c r="BK22">
        <v>29</v>
      </c>
      <c r="BL22" s="3">
        <f t="shared" si="67"/>
        <v>1.4492753623188406</v>
      </c>
      <c r="BM22" s="2">
        <v>66</v>
      </c>
      <c r="BN22" s="3">
        <f t="shared" si="68"/>
        <v>3.2983508245877062</v>
      </c>
      <c r="BO22">
        <v>56</v>
      </c>
      <c r="BP22" s="3">
        <f t="shared" si="69"/>
        <v>2.798600699650175</v>
      </c>
      <c r="BQ22">
        <v>38</v>
      </c>
      <c r="BR22" s="3">
        <f t="shared" si="70"/>
        <v>1.8990504747626187</v>
      </c>
      <c r="BS22">
        <v>59</v>
      </c>
      <c r="BT22" s="3">
        <f t="shared" si="71"/>
        <v>2.948525737131434</v>
      </c>
      <c r="BU22">
        <v>26</v>
      </c>
      <c r="BV22" s="3">
        <f>(BU22*100)/CM22</f>
        <v>1.2993503248375813</v>
      </c>
      <c r="BW22">
        <v>485</v>
      </c>
      <c r="BX22" s="3">
        <f>(BW22*100)/CM22</f>
        <v>24.237881059470265</v>
      </c>
      <c r="BY22">
        <v>19</v>
      </c>
      <c r="BZ22" s="3">
        <f>(BY22*100)/CM22</f>
        <v>0.9495252373813093</v>
      </c>
      <c r="CA22">
        <v>46</v>
      </c>
      <c r="CB22" s="3">
        <f>(CA22*100)/CM22</f>
        <v>2.2988505747126435</v>
      </c>
      <c r="CC22">
        <v>23</v>
      </c>
      <c r="CD22" s="3">
        <f>(CC22*100)/CM22</f>
        <v>1.1494252873563218</v>
      </c>
      <c r="CE22">
        <v>127</v>
      </c>
      <c r="CF22" s="3">
        <f>(CE22*100)/CM22</f>
        <v>6.346826586706647</v>
      </c>
      <c r="CG22">
        <v>162</v>
      </c>
      <c r="CH22" s="3">
        <f>(CG22*100)/CM22</f>
        <v>8.095952023988007</v>
      </c>
      <c r="CI22">
        <v>53</v>
      </c>
      <c r="CJ22" s="3">
        <f>(CI22*100)/CM22</f>
        <v>2.6486756621689156</v>
      </c>
      <c r="CK22">
        <v>39</v>
      </c>
      <c r="CL22" s="3">
        <f t="shared" si="72"/>
        <v>1.949025487256372</v>
      </c>
      <c r="CM22" s="38">
        <f t="shared" si="73"/>
        <v>2001</v>
      </c>
      <c r="CN22">
        <v>511</v>
      </c>
      <c r="CO22">
        <v>6</v>
      </c>
      <c r="CP22">
        <v>3</v>
      </c>
      <c r="CQ22" s="61">
        <f t="shared" si="74"/>
        <v>520</v>
      </c>
    </row>
    <row r="23" spans="1:95" ht="12.75">
      <c r="A23" s="1" t="s">
        <v>23</v>
      </c>
      <c r="B23" s="4">
        <v>1018</v>
      </c>
      <c r="C23" s="5">
        <f t="shared" si="39"/>
        <v>41.06494554255748</v>
      </c>
      <c r="D23" s="2">
        <v>7</v>
      </c>
      <c r="E23" s="8">
        <f t="shared" si="40"/>
        <v>0.2823719241629689</v>
      </c>
      <c r="F23" s="6">
        <v>161</v>
      </c>
      <c r="G23" s="8">
        <f t="shared" si="41"/>
        <v>6.494554255748286</v>
      </c>
      <c r="H23" s="2">
        <v>26</v>
      </c>
      <c r="I23" s="8">
        <f t="shared" si="42"/>
        <v>1.0488100040338846</v>
      </c>
      <c r="J23" s="6">
        <v>4</v>
      </c>
      <c r="K23" s="8">
        <f t="shared" si="43"/>
        <v>0.16135538523598225</v>
      </c>
      <c r="L23" s="2">
        <v>17</v>
      </c>
      <c r="M23" s="8">
        <f t="shared" si="44"/>
        <v>0.6857603872529245</v>
      </c>
      <c r="N23" s="6">
        <v>9</v>
      </c>
      <c r="O23" s="8">
        <f t="shared" si="45"/>
        <v>0.36304961678096004</v>
      </c>
      <c r="P23" s="2">
        <v>30</v>
      </c>
      <c r="Q23" s="8">
        <f t="shared" si="46"/>
        <v>1.210165389269867</v>
      </c>
      <c r="R23" s="2">
        <v>7</v>
      </c>
      <c r="S23" s="8">
        <f t="shared" si="47"/>
        <v>0.2823719241629689</v>
      </c>
      <c r="T23" s="2">
        <v>10</v>
      </c>
      <c r="U23" s="8">
        <f t="shared" si="48"/>
        <v>0.40338846308995563</v>
      </c>
      <c r="V23" s="2">
        <v>15</v>
      </c>
      <c r="W23" s="8">
        <f t="shared" si="49"/>
        <v>0.6050826946349335</v>
      </c>
      <c r="X23" s="2">
        <v>13</v>
      </c>
      <c r="Y23" s="8">
        <f t="shared" si="50"/>
        <v>0.5244050020169423</v>
      </c>
      <c r="Z23" s="2">
        <v>978</v>
      </c>
      <c r="AA23" s="8">
        <f t="shared" si="51"/>
        <v>39.45139169019766</v>
      </c>
      <c r="AB23" s="2">
        <v>14</v>
      </c>
      <c r="AC23" s="8">
        <f t="shared" si="52"/>
        <v>0.5647438483259378</v>
      </c>
      <c r="AD23" s="2">
        <v>11</v>
      </c>
      <c r="AE23" s="8">
        <f t="shared" si="53"/>
        <v>0.44372730939895116</v>
      </c>
      <c r="AF23" s="2">
        <v>7</v>
      </c>
      <c r="AG23" s="8">
        <f t="shared" si="54"/>
        <v>0.2823719241629689</v>
      </c>
      <c r="AH23" s="2">
        <v>56</v>
      </c>
      <c r="AI23" s="8">
        <f t="shared" si="55"/>
        <v>2.2589753933037513</v>
      </c>
      <c r="AJ23" s="2">
        <v>57</v>
      </c>
      <c r="AK23" s="8">
        <f t="shared" si="56"/>
        <v>2.2993142396127473</v>
      </c>
      <c r="AL23" s="2">
        <v>11</v>
      </c>
      <c r="AM23" s="8">
        <f t="shared" si="57"/>
        <v>0.44372730939895116</v>
      </c>
      <c r="AN23" s="6">
        <v>28</v>
      </c>
      <c r="AO23" s="8">
        <f t="shared" si="58"/>
        <v>1.1294876966518757</v>
      </c>
      <c r="AP23" s="14">
        <f t="shared" si="59"/>
        <v>2479</v>
      </c>
      <c r="AQ23" s="44">
        <f>B23-Z23</f>
        <v>40</v>
      </c>
      <c r="AR23" s="70">
        <f>C23-AA23</f>
        <v>1.6135538523598214</v>
      </c>
      <c r="AS23" s="104"/>
      <c r="AT23">
        <v>124</v>
      </c>
      <c r="AU23" s="2"/>
      <c r="AV23" s="2">
        <v>38</v>
      </c>
      <c r="AW23" s="2">
        <v>8</v>
      </c>
      <c r="AX23" s="35">
        <f t="shared" si="60"/>
        <v>170</v>
      </c>
      <c r="AY23" s="57">
        <v>302</v>
      </c>
      <c r="AZ23" s="3">
        <f t="shared" si="61"/>
        <v>13.94919168591224</v>
      </c>
      <c r="BA23" s="2">
        <v>22</v>
      </c>
      <c r="BB23" s="3">
        <f t="shared" si="62"/>
        <v>1.0161662817551964</v>
      </c>
      <c r="BC23" s="2">
        <v>463</v>
      </c>
      <c r="BD23" s="3">
        <f t="shared" si="63"/>
        <v>21.38568129330254</v>
      </c>
      <c r="BE23" s="2">
        <v>69</v>
      </c>
      <c r="BF23" s="3">
        <f t="shared" si="64"/>
        <v>3.187066974595843</v>
      </c>
      <c r="BG23" s="2">
        <v>7</v>
      </c>
      <c r="BH23" s="3">
        <f t="shared" si="65"/>
        <v>0.3233256351039261</v>
      </c>
      <c r="BI23" s="2">
        <v>31</v>
      </c>
      <c r="BJ23" s="3">
        <f t="shared" si="66"/>
        <v>1.4318706697459584</v>
      </c>
      <c r="BK23" s="2">
        <v>28</v>
      </c>
      <c r="BL23" s="3">
        <f t="shared" si="67"/>
        <v>1.2933025404157044</v>
      </c>
      <c r="BM23" s="2">
        <v>108</v>
      </c>
      <c r="BN23" s="3">
        <f t="shared" si="68"/>
        <v>4.988452655889145</v>
      </c>
      <c r="BO23" s="2">
        <v>53</v>
      </c>
      <c r="BP23" s="3">
        <f t="shared" si="69"/>
        <v>2.448036951501155</v>
      </c>
      <c r="BQ23" s="2">
        <v>50</v>
      </c>
      <c r="BR23" s="3">
        <f t="shared" si="70"/>
        <v>2.3094688221709005</v>
      </c>
      <c r="BS23" s="2">
        <v>64</v>
      </c>
      <c r="BT23" s="3">
        <f t="shared" si="71"/>
        <v>2.956120092378753</v>
      </c>
      <c r="BU23" s="2">
        <v>30</v>
      </c>
      <c r="BV23" s="3">
        <f>(BU23*100)/CM23</f>
        <v>1.3856812933025404</v>
      </c>
      <c r="BW23" s="2">
        <v>407</v>
      </c>
      <c r="BX23" s="3">
        <f>(BW23*100)/CM23</f>
        <v>18.79907621247113</v>
      </c>
      <c r="BY23" s="2">
        <v>27</v>
      </c>
      <c r="BZ23" s="3">
        <f>(BY23*100)/CM23</f>
        <v>1.2471131639722863</v>
      </c>
      <c r="CA23" s="2">
        <v>60</v>
      </c>
      <c r="CB23" s="3">
        <f>(CA23*100)/CM23</f>
        <v>2.771362586605081</v>
      </c>
      <c r="CC23" s="2">
        <v>15</v>
      </c>
      <c r="CD23" s="3">
        <f>(CC23*100)/CM23</f>
        <v>0.6928406466512702</v>
      </c>
      <c r="CE23" s="2">
        <v>97</v>
      </c>
      <c r="CF23" s="3">
        <f>(CE23*100)/CM23</f>
        <v>4.480369515011548</v>
      </c>
      <c r="CG23" s="2">
        <v>231</v>
      </c>
      <c r="CH23" s="3">
        <f>(CG23*100)/CM23</f>
        <v>10.66974595842956</v>
      </c>
      <c r="CI23" s="2">
        <v>67</v>
      </c>
      <c r="CJ23" s="3">
        <f>(CI23*100)/CM23</f>
        <v>3.094688221709007</v>
      </c>
      <c r="CK23" s="2">
        <v>34</v>
      </c>
      <c r="CL23" s="3">
        <f t="shared" si="72"/>
        <v>1.5704387990762125</v>
      </c>
      <c r="CM23" s="38">
        <f t="shared" si="73"/>
        <v>2165</v>
      </c>
      <c r="CN23">
        <v>305</v>
      </c>
      <c r="CO23">
        <v>9</v>
      </c>
      <c r="CQ23" s="61">
        <f t="shared" si="74"/>
        <v>314</v>
      </c>
    </row>
    <row r="24" spans="1:95" s="19" customFormat="1" ht="12.75">
      <c r="A24" s="15" t="s">
        <v>24</v>
      </c>
      <c r="B24" s="96">
        <f>SUM(B15:B23)</f>
        <v>9022</v>
      </c>
      <c r="C24" s="97">
        <f t="shared" si="39"/>
        <v>39.39565957818436</v>
      </c>
      <c r="D24" s="16">
        <f>SUM(D15:D23)</f>
        <v>98</v>
      </c>
      <c r="E24" s="17">
        <f t="shared" si="40"/>
        <v>0.42792891140124883</v>
      </c>
      <c r="F24" s="16">
        <f>SUM(F15:F23)</f>
        <v>1347</v>
      </c>
      <c r="G24" s="17">
        <f t="shared" si="41"/>
        <v>5.881839220994716</v>
      </c>
      <c r="H24" s="16">
        <f>SUM(H15:H23)</f>
        <v>187</v>
      </c>
      <c r="I24" s="17">
        <f t="shared" si="42"/>
        <v>0.8165582288983014</v>
      </c>
      <c r="J24" s="16">
        <f>SUM(J15:J23)</f>
        <v>63</v>
      </c>
      <c r="K24" s="17">
        <f t="shared" si="43"/>
        <v>0.2750971573293743</v>
      </c>
      <c r="L24" s="16">
        <f>SUM(L15:L23)</f>
        <v>174</v>
      </c>
      <c r="M24" s="17">
        <f t="shared" si="44"/>
        <v>0.7597921488144622</v>
      </c>
      <c r="N24" s="16">
        <f>SUM(N15:N23)</f>
        <v>67</v>
      </c>
      <c r="O24" s="17">
        <f t="shared" si="45"/>
        <v>0.2925636435090171</v>
      </c>
      <c r="P24" s="16">
        <f>SUM(P15:P23)</f>
        <v>306</v>
      </c>
      <c r="Q24" s="17">
        <f t="shared" si="46"/>
        <v>1.336186192742675</v>
      </c>
      <c r="R24" s="16">
        <f>SUM(R15:R23)</f>
        <v>91</v>
      </c>
      <c r="S24" s="17">
        <f t="shared" si="47"/>
        <v>0.3973625605868739</v>
      </c>
      <c r="T24" s="16">
        <f>SUM(T15:T23)</f>
        <v>212</v>
      </c>
      <c r="U24" s="17">
        <f t="shared" si="48"/>
        <v>0.925723767521069</v>
      </c>
      <c r="V24" s="16">
        <f>SUM(V15:V23)</f>
        <v>182</v>
      </c>
      <c r="W24" s="17">
        <f t="shared" si="49"/>
        <v>0.7947251211737478</v>
      </c>
      <c r="X24" s="16">
        <f>SUM(X15:X23)</f>
        <v>85</v>
      </c>
      <c r="Y24" s="17">
        <f t="shared" si="50"/>
        <v>0.37116283131740974</v>
      </c>
      <c r="Z24" s="16">
        <f>SUM(Z15:Z23)</f>
        <v>9013</v>
      </c>
      <c r="AA24" s="17">
        <f t="shared" si="51"/>
        <v>39.35635998428016</v>
      </c>
      <c r="AB24" s="16">
        <f>SUM(AB15:AB23)</f>
        <v>104</v>
      </c>
      <c r="AC24" s="17">
        <f t="shared" si="52"/>
        <v>0.45412864067071307</v>
      </c>
      <c r="AD24" s="16">
        <f>SUM(AD15:AD23)</f>
        <v>136</v>
      </c>
      <c r="AE24" s="17">
        <f t="shared" si="53"/>
        <v>0.5938605301078556</v>
      </c>
      <c r="AF24" s="16">
        <f>SUM(AF15:AF23)</f>
        <v>61</v>
      </c>
      <c r="AG24" s="17">
        <f t="shared" si="54"/>
        <v>0.26636391423955286</v>
      </c>
      <c r="AH24" s="16">
        <f>SUM(AH15:AH23)</f>
        <v>745</v>
      </c>
      <c r="AI24" s="17">
        <f t="shared" si="55"/>
        <v>3.2531330509584735</v>
      </c>
      <c r="AJ24" s="16">
        <f>SUM(AJ15:AJ23)</f>
        <v>637</v>
      </c>
      <c r="AK24" s="17">
        <f t="shared" si="56"/>
        <v>2.7815379241081177</v>
      </c>
      <c r="AL24" s="16">
        <f>SUM(AL15:AL23)</f>
        <v>124</v>
      </c>
      <c r="AM24" s="17">
        <f t="shared" si="57"/>
        <v>0.5414610715689271</v>
      </c>
      <c r="AN24" s="16">
        <f>SUM(AN15:AN23)</f>
        <v>247</v>
      </c>
      <c r="AO24" s="17">
        <f t="shared" si="58"/>
        <v>1.0785555215929434</v>
      </c>
      <c r="AP24" s="22">
        <f>SUM(AP15:AP23)</f>
        <v>22901</v>
      </c>
      <c r="AQ24" s="46">
        <f>B24-Z24</f>
        <v>9</v>
      </c>
      <c r="AR24" s="71">
        <f>C24-AA24</f>
        <v>0.039299593904196684</v>
      </c>
      <c r="AS24" s="105">
        <v>0</v>
      </c>
      <c r="AT24" s="16">
        <f aca="true" t="shared" si="75" ref="AT24:AY24">SUM(AT15:AT23)</f>
        <v>1322</v>
      </c>
      <c r="AU24" s="16">
        <f t="shared" si="75"/>
        <v>0</v>
      </c>
      <c r="AV24" s="16">
        <f t="shared" si="75"/>
        <v>239</v>
      </c>
      <c r="AW24" s="16">
        <f t="shared" si="75"/>
        <v>70</v>
      </c>
      <c r="AX24" s="37">
        <f t="shared" si="75"/>
        <v>1631</v>
      </c>
      <c r="AY24" s="16">
        <f t="shared" si="75"/>
        <v>2992</v>
      </c>
      <c r="AZ24" s="17">
        <f t="shared" si="61"/>
        <v>15.62728507260002</v>
      </c>
      <c r="BA24" s="16">
        <f>SUM(BA15:BA23)</f>
        <v>196</v>
      </c>
      <c r="BB24" s="17">
        <f t="shared" si="62"/>
        <v>1.0237125248093597</v>
      </c>
      <c r="BC24" s="16">
        <f>SUM(BC15:BC23)</f>
        <v>3605</v>
      </c>
      <c r="BD24" s="17">
        <f t="shared" si="63"/>
        <v>18.82899822417215</v>
      </c>
      <c r="BE24" s="16">
        <f>SUM(BE15:BE23)</f>
        <v>555</v>
      </c>
      <c r="BF24" s="17">
        <f t="shared" si="64"/>
        <v>2.8987778125979315</v>
      </c>
      <c r="BG24" s="16">
        <f>SUM(BG15:BG23)</f>
        <v>123</v>
      </c>
      <c r="BH24" s="17">
        <f t="shared" si="65"/>
        <v>0.6424318395487308</v>
      </c>
      <c r="BI24" s="16">
        <f>SUM(BI15:BI23)</f>
        <v>342</v>
      </c>
      <c r="BJ24" s="17">
        <f t="shared" si="66"/>
        <v>1.7862738953306174</v>
      </c>
      <c r="BK24" s="16">
        <f>SUM(BK15:BK23)</f>
        <v>252</v>
      </c>
      <c r="BL24" s="17">
        <f t="shared" si="67"/>
        <v>1.3162018176120338</v>
      </c>
      <c r="BM24" s="16">
        <f>SUM(BM15:BM23)</f>
        <v>744</v>
      </c>
      <c r="BN24" s="17">
        <f t="shared" si="68"/>
        <v>3.885929175806957</v>
      </c>
      <c r="BO24" s="16">
        <f>SUM(BO15:BO23)</f>
        <v>545</v>
      </c>
      <c r="BP24" s="17">
        <f t="shared" si="69"/>
        <v>2.846547581740311</v>
      </c>
      <c r="BQ24" s="16">
        <f>SUM(BQ15:BQ23)</f>
        <v>406</v>
      </c>
      <c r="BR24" s="17">
        <f t="shared" si="70"/>
        <v>2.120547372819388</v>
      </c>
      <c r="BS24" s="16">
        <f>SUM(BS15:BS23)</f>
        <v>553</v>
      </c>
      <c r="BT24" s="17">
        <f t="shared" si="71"/>
        <v>2.8883317664264077</v>
      </c>
      <c r="BU24" s="16">
        <f>SUM(BU15:BU23)</f>
        <v>256</v>
      </c>
      <c r="BV24" s="17">
        <f>(BU24*100)/CM24</f>
        <v>1.337093909955082</v>
      </c>
      <c r="BW24" s="16">
        <f>SUM(BW15:BW23)</f>
        <v>3899</v>
      </c>
      <c r="BX24" s="17">
        <f>(BW24*100)/CM24</f>
        <v>20.36456701138619</v>
      </c>
      <c r="BY24" s="16">
        <f>SUM(BY15:BY23)</f>
        <v>211</v>
      </c>
      <c r="BZ24" s="17">
        <f>(BY24*100)/CM24</f>
        <v>1.1020578710957902</v>
      </c>
      <c r="CA24" s="16">
        <f>SUM(CA15:CA23)</f>
        <v>515</v>
      </c>
      <c r="CB24" s="17">
        <f>(CA24*100)/CM24</f>
        <v>2.68985688916745</v>
      </c>
      <c r="CC24" s="16">
        <f>SUM(CC15:CC23)</f>
        <v>171</v>
      </c>
      <c r="CD24" s="17">
        <f>(CC24*100)/CM24</f>
        <v>0.8931369476653087</v>
      </c>
      <c r="CE24" s="16">
        <f>SUM(CE15:CE23)</f>
        <v>990</v>
      </c>
      <c r="CF24" s="17">
        <f>(CE24*100)/CM24</f>
        <v>5.170792854904419</v>
      </c>
      <c r="CG24" s="16">
        <f>SUM(CG15:CG23)</f>
        <v>1934</v>
      </c>
      <c r="CH24" s="17">
        <f>(CG24*100)/CM24</f>
        <v>10.101326647863784</v>
      </c>
      <c r="CI24" s="16">
        <f>SUM(CI15:CI23)</f>
        <v>523</v>
      </c>
      <c r="CJ24" s="17">
        <f>(CI24*100)/CM24</f>
        <v>2.7316410738535466</v>
      </c>
      <c r="CK24" s="16">
        <f>SUM(CK15:CK23)</f>
        <v>334</v>
      </c>
      <c r="CL24" s="17">
        <f t="shared" si="72"/>
        <v>1.744489710644521</v>
      </c>
      <c r="CM24" s="59">
        <f>SUM(CM15:CM23)</f>
        <v>19146</v>
      </c>
      <c r="CN24" s="16">
        <f>SUM(CN15:CN23)</f>
        <v>3696</v>
      </c>
      <c r="CO24" s="16">
        <f>SUM(CO15:CO23)</f>
        <v>48</v>
      </c>
      <c r="CP24" s="16">
        <f>SUM(CP15:CP23)</f>
        <v>11</v>
      </c>
      <c r="CQ24" s="37">
        <f>SUM(CQ15:CQ23)</f>
        <v>3755</v>
      </c>
    </row>
    <row r="25" spans="6:95" ht="12.75">
      <c r="F25" s="7"/>
      <c r="G25" s="7"/>
      <c r="J25" s="7"/>
      <c r="K25" s="7"/>
      <c r="N25" s="2"/>
      <c r="O25" s="7"/>
      <c r="AP25" s="34"/>
      <c r="AQ25" s="47"/>
      <c r="AR25" s="48"/>
      <c r="AX25" s="41"/>
      <c r="CM25" s="39"/>
      <c r="CQ25" s="61"/>
    </row>
    <row r="26" spans="1:99" ht="12.75">
      <c r="A26" s="1" t="s">
        <v>25</v>
      </c>
      <c r="B26" s="4">
        <v>1341</v>
      </c>
      <c r="C26" s="5">
        <f>B26*100/AP26</f>
        <v>55.16248457424928</v>
      </c>
      <c r="D26" s="2">
        <v>5</v>
      </c>
      <c r="E26" s="8">
        <f>D26*100/AP26</f>
        <v>0.20567667626491157</v>
      </c>
      <c r="F26" s="6">
        <v>145</v>
      </c>
      <c r="G26" s="8">
        <f>F26*100/AP26</f>
        <v>5.964623611682435</v>
      </c>
      <c r="H26" s="2">
        <v>17</v>
      </c>
      <c r="I26" s="8">
        <f>H26*100/AP26</f>
        <v>0.6993006993006993</v>
      </c>
      <c r="J26" s="6">
        <v>4</v>
      </c>
      <c r="K26" s="8">
        <f>J26*100/AP26</f>
        <v>0.16454134101192924</v>
      </c>
      <c r="L26" s="6">
        <v>10</v>
      </c>
      <c r="M26" s="8">
        <f>L26*100/AP26</f>
        <v>0.41135335252982314</v>
      </c>
      <c r="N26" s="6">
        <v>5</v>
      </c>
      <c r="O26" s="8">
        <f>N26*100/AP26</f>
        <v>0.20567667626491157</v>
      </c>
      <c r="P26" s="6">
        <v>30</v>
      </c>
      <c r="Q26" s="8">
        <f>P26*100/AP26</f>
        <v>1.2340600575894694</v>
      </c>
      <c r="R26" s="6">
        <v>4</v>
      </c>
      <c r="S26" s="8">
        <f>R26*100/AP26</f>
        <v>0.16454134101192924</v>
      </c>
      <c r="T26" s="6">
        <v>11</v>
      </c>
      <c r="U26" s="8">
        <f>T26*100/AP26</f>
        <v>0.45248868778280543</v>
      </c>
      <c r="V26" s="6">
        <v>14</v>
      </c>
      <c r="W26" s="8">
        <f>V26*100/AP26</f>
        <v>0.5758946935417524</v>
      </c>
      <c r="X26" s="6">
        <v>5</v>
      </c>
      <c r="Y26" s="8">
        <f>X26*100/AP26</f>
        <v>0.20567667626491157</v>
      </c>
      <c r="Z26" s="6">
        <v>672</v>
      </c>
      <c r="AA26" s="8">
        <f>Z26*100/AP26</f>
        <v>27.642945290004114</v>
      </c>
      <c r="AB26" s="6">
        <v>11</v>
      </c>
      <c r="AC26" s="8">
        <f>AB26*100/AP26</f>
        <v>0.45248868778280543</v>
      </c>
      <c r="AD26" s="6">
        <v>5</v>
      </c>
      <c r="AE26" s="8">
        <f>AD26*100/AP26</f>
        <v>0.20567667626491157</v>
      </c>
      <c r="AF26" s="6">
        <v>2</v>
      </c>
      <c r="AG26" s="8">
        <f>AF26*100/AP26</f>
        <v>0.08227067050596462</v>
      </c>
      <c r="AH26" s="6">
        <v>53</v>
      </c>
      <c r="AI26" s="8">
        <f>AH26*100/AP26</f>
        <v>2.1801727684080627</v>
      </c>
      <c r="AJ26" s="6">
        <v>68</v>
      </c>
      <c r="AK26" s="8">
        <f>AJ26*100/AP26</f>
        <v>2.797202797202797</v>
      </c>
      <c r="AL26" s="6">
        <v>15</v>
      </c>
      <c r="AM26" s="8">
        <f>AL26*100/AP26</f>
        <v>0.6170300287947347</v>
      </c>
      <c r="AN26" s="2">
        <v>14</v>
      </c>
      <c r="AO26" s="8">
        <f>AN26*100/AP26</f>
        <v>0.5758946935417524</v>
      </c>
      <c r="AP26" s="14">
        <f>SUM(B26+D26+F26+H26+J26+L26+N26+P26+R26+T26+V26+X26+Z26+AB26+AD26+AF26+AH26+AJ26+AL26+AN26)</f>
        <v>2431</v>
      </c>
      <c r="AQ26" s="44">
        <f aca="true" t="shared" si="76" ref="AQ26:AR29">B26-Z26</f>
        <v>669</v>
      </c>
      <c r="AR26" s="70">
        <f t="shared" si="76"/>
        <v>27.519539284245162</v>
      </c>
      <c r="AS26" s="2"/>
      <c r="AT26">
        <v>110</v>
      </c>
      <c r="AU26" s="2"/>
      <c r="AV26" s="2">
        <v>14</v>
      </c>
      <c r="AW26" s="2">
        <v>6</v>
      </c>
      <c r="AX26" s="35">
        <f>SUM(AS26:AW26)</f>
        <v>130</v>
      </c>
      <c r="AY26" s="57">
        <v>307</v>
      </c>
      <c r="AZ26" s="3">
        <f>(AY26*100)/CM26</f>
        <v>14.910150558523554</v>
      </c>
      <c r="BA26" s="2">
        <v>13</v>
      </c>
      <c r="BB26" s="3">
        <f>(BA26*100)/CM26</f>
        <v>0.6313744536182613</v>
      </c>
      <c r="BC26" s="2">
        <v>432</v>
      </c>
      <c r="BD26" s="3">
        <f>(BC26*100)/CM26</f>
        <v>20.981058766391453</v>
      </c>
      <c r="BE26" s="2">
        <v>73</v>
      </c>
      <c r="BF26" s="3">
        <f>(BE26*100)/CM26</f>
        <v>3.5454103933948518</v>
      </c>
      <c r="BG26" s="2">
        <v>6</v>
      </c>
      <c r="BH26" s="3">
        <f>(BG26*100)/CM26</f>
        <v>0.2914035939776591</v>
      </c>
      <c r="BI26" s="2">
        <v>31</v>
      </c>
      <c r="BJ26" s="3">
        <f>(BI26*100)/CM26</f>
        <v>1.5055852355512385</v>
      </c>
      <c r="BK26" s="2">
        <v>27</v>
      </c>
      <c r="BL26" s="3">
        <f>(BK26*100)/CM26</f>
        <v>1.3113161728994658</v>
      </c>
      <c r="BM26" s="2">
        <v>147</v>
      </c>
      <c r="BN26" s="3">
        <f>(BM26*100)/CM26</f>
        <v>7.139388052452647</v>
      </c>
      <c r="BO26" s="2">
        <v>69</v>
      </c>
      <c r="BP26" s="3">
        <f>(BO26*100)/CM26</f>
        <v>3.3511413307430793</v>
      </c>
      <c r="BQ26" s="2">
        <v>46</v>
      </c>
      <c r="BR26" s="3">
        <f>(BQ26*100)/CM26</f>
        <v>2.234094220495386</v>
      </c>
      <c r="BS26" s="2">
        <v>65</v>
      </c>
      <c r="BT26" s="3">
        <f>(BS26*100)/CM26</f>
        <v>3.1568722680913064</v>
      </c>
      <c r="BU26" s="2">
        <v>37</v>
      </c>
      <c r="BV26" s="3">
        <f>(BU26*100)/CM26</f>
        <v>1.7969888295288976</v>
      </c>
      <c r="BW26" s="2">
        <v>283</v>
      </c>
      <c r="BX26" s="3">
        <f>(BW26*100)/CM26</f>
        <v>13.744536182612919</v>
      </c>
      <c r="BY26" s="2">
        <v>21</v>
      </c>
      <c r="BZ26" s="3">
        <f>(BY26*100)/CM26</f>
        <v>1.0199125789218066</v>
      </c>
      <c r="CA26" s="2">
        <v>42</v>
      </c>
      <c r="CB26" s="3">
        <f>(CA26*100)/CM26</f>
        <v>2.0398251578436133</v>
      </c>
      <c r="CC26" s="2">
        <v>13</v>
      </c>
      <c r="CD26" s="3">
        <f>(CC26*100)/CM26</f>
        <v>0.6313744536182613</v>
      </c>
      <c r="CE26" s="2">
        <v>95</v>
      </c>
      <c r="CF26" s="3">
        <f>(CE26*100)/CM26</f>
        <v>4.613890237979602</v>
      </c>
      <c r="CG26" s="2">
        <v>270</v>
      </c>
      <c r="CH26" s="3">
        <f>(CG26*100)/CM26</f>
        <v>13.113161728994658</v>
      </c>
      <c r="CI26" s="2">
        <v>50</v>
      </c>
      <c r="CJ26" s="3">
        <f>(CI26*100)/CM26</f>
        <v>2.4283632831471587</v>
      </c>
      <c r="CK26" s="2">
        <v>32</v>
      </c>
      <c r="CL26" s="3">
        <f>(CK26*100)/CM26</f>
        <v>1.5541525012141817</v>
      </c>
      <c r="CM26" s="38">
        <f>AY26+BA26+BC26+BE26+BG26+BI26+BK26+BM26+BO26+BQ26+BS26+BU26+BW26+BY26+CA26+CC26+CE26+CG26+CI26+CK26</f>
        <v>2059</v>
      </c>
      <c r="CN26">
        <v>368</v>
      </c>
      <c r="CO26">
        <v>1</v>
      </c>
      <c r="CP26">
        <v>3</v>
      </c>
      <c r="CQ26" s="61">
        <f>SUM(CN26:CP26)</f>
        <v>372</v>
      </c>
      <c r="CS26" s="2"/>
      <c r="CT26" s="2"/>
      <c r="CU26" s="28"/>
    </row>
    <row r="27" spans="1:99" ht="12.75">
      <c r="A27" s="1" t="s">
        <v>26</v>
      </c>
      <c r="B27" s="4">
        <v>1157</v>
      </c>
      <c r="C27" s="5">
        <f>B27*100/AP27</f>
        <v>48.450586264656614</v>
      </c>
      <c r="D27">
        <v>11</v>
      </c>
      <c r="E27" s="8">
        <f>D27*100/AP27</f>
        <v>0.46063651591289784</v>
      </c>
      <c r="F27">
        <v>155</v>
      </c>
      <c r="G27" s="8">
        <f>F27*100/AP27</f>
        <v>6.490787269681742</v>
      </c>
      <c r="H27">
        <v>20</v>
      </c>
      <c r="I27" s="8">
        <f>H27*100/AP27</f>
        <v>0.8375209380234506</v>
      </c>
      <c r="J27" s="6">
        <v>6</v>
      </c>
      <c r="K27" s="8">
        <f>J27*100/AP27</f>
        <v>0.25125628140703515</v>
      </c>
      <c r="L27">
        <v>14</v>
      </c>
      <c r="M27" s="8">
        <f>L27*100/AP27</f>
        <v>0.5862646566164154</v>
      </c>
      <c r="N27" s="2">
        <v>2</v>
      </c>
      <c r="O27" s="8">
        <f>N27*100/AP27</f>
        <v>0.08375209380234507</v>
      </c>
      <c r="P27">
        <v>45</v>
      </c>
      <c r="Q27" s="8">
        <f>P27*100/AP27</f>
        <v>1.8844221105527639</v>
      </c>
      <c r="R27">
        <v>9</v>
      </c>
      <c r="S27" s="8">
        <f>R27*100/AP27</f>
        <v>0.3768844221105528</v>
      </c>
      <c r="T27">
        <v>17</v>
      </c>
      <c r="U27" s="8">
        <f>T27*100/AP27</f>
        <v>0.711892797319933</v>
      </c>
      <c r="V27">
        <v>19</v>
      </c>
      <c r="W27" s="8">
        <f>V27*100/AP27</f>
        <v>0.7956448911222781</v>
      </c>
      <c r="X27">
        <v>13</v>
      </c>
      <c r="Y27" s="8">
        <f>X27*100/AP27</f>
        <v>0.5443886097152428</v>
      </c>
      <c r="Z27">
        <v>757</v>
      </c>
      <c r="AA27" s="8">
        <f>Z27*100/AP27</f>
        <v>31.700167504187604</v>
      </c>
      <c r="AB27">
        <v>9</v>
      </c>
      <c r="AC27" s="8">
        <f>AB27*100/AP27</f>
        <v>0.3768844221105528</v>
      </c>
      <c r="AD27">
        <v>6</v>
      </c>
      <c r="AE27" s="8">
        <f>AD27*100/AP27</f>
        <v>0.25125628140703515</v>
      </c>
      <c r="AF27">
        <v>3</v>
      </c>
      <c r="AG27" s="8">
        <f>AF27*100/AP27</f>
        <v>0.12562814070351758</v>
      </c>
      <c r="AH27">
        <v>47</v>
      </c>
      <c r="AI27" s="8">
        <f>AH27*100/AP27</f>
        <v>1.968174204355109</v>
      </c>
      <c r="AJ27">
        <v>64</v>
      </c>
      <c r="AK27" s="8">
        <f>AJ27*100/AP27</f>
        <v>2.680067001675042</v>
      </c>
      <c r="AL27">
        <v>8</v>
      </c>
      <c r="AM27" s="8">
        <f>AL27*100/AP27</f>
        <v>0.33500837520938026</v>
      </c>
      <c r="AN27">
        <v>26</v>
      </c>
      <c r="AO27" s="8">
        <f>AN27*100/AP27</f>
        <v>1.0887772194304857</v>
      </c>
      <c r="AP27" s="14">
        <f>SUM(B27+D27+F27+H27+J27+L27+N27+P27+R27+T27+V27+X27+Z27+AB27+AD27+AF27+AH27+AJ27+AL27+AN27)</f>
        <v>2388</v>
      </c>
      <c r="AQ27" s="44">
        <f t="shared" si="76"/>
        <v>400</v>
      </c>
      <c r="AR27" s="70">
        <f t="shared" si="76"/>
        <v>16.75041876046901</v>
      </c>
      <c r="AS27" s="2"/>
      <c r="AT27">
        <v>73</v>
      </c>
      <c r="AU27" s="2"/>
      <c r="AV27" s="2">
        <v>6</v>
      </c>
      <c r="AW27" s="2">
        <v>8</v>
      </c>
      <c r="AX27" s="35">
        <f>SUM(AS27:AW27)</f>
        <v>87</v>
      </c>
      <c r="AY27" s="107">
        <v>271</v>
      </c>
      <c r="AZ27" s="3">
        <f>(AY27*100)/CM27</f>
        <v>14.601293103448276</v>
      </c>
      <c r="BA27" s="107">
        <v>7</v>
      </c>
      <c r="BB27" s="3">
        <f>(BA27*100)/CM27</f>
        <v>0.3771551724137931</v>
      </c>
      <c r="BC27">
        <v>386</v>
      </c>
      <c r="BD27" s="3">
        <f>(BC27*100)/CM27</f>
        <v>20.79741379310345</v>
      </c>
      <c r="BE27">
        <v>81</v>
      </c>
      <c r="BF27" s="3">
        <f>(BE27*100)/CM27</f>
        <v>4.364224137931035</v>
      </c>
      <c r="BG27">
        <v>7</v>
      </c>
      <c r="BH27" s="3">
        <f>(BG27*100)/CM27</f>
        <v>0.3771551724137931</v>
      </c>
      <c r="BI27">
        <v>17</v>
      </c>
      <c r="BJ27" s="3">
        <f>(BI27*100)/CM27</f>
        <v>0.915948275862069</v>
      </c>
      <c r="BK27">
        <v>24</v>
      </c>
      <c r="BL27" s="3">
        <f>(BK27*100)/CM27</f>
        <v>1.293103448275862</v>
      </c>
      <c r="BM27" s="2">
        <v>130</v>
      </c>
      <c r="BN27" s="3">
        <f>(BM27*100)/CM27</f>
        <v>7.004310344827586</v>
      </c>
      <c r="BO27">
        <v>44</v>
      </c>
      <c r="BP27" s="3">
        <f>(BO27*100)/CM27</f>
        <v>2.3706896551724137</v>
      </c>
      <c r="BQ27">
        <v>41</v>
      </c>
      <c r="BR27" s="3">
        <f>(BQ27*100)/CM27</f>
        <v>2.209051724137931</v>
      </c>
      <c r="BS27">
        <v>45</v>
      </c>
      <c r="BT27" s="3">
        <f>(BS27*100)/CM27</f>
        <v>2.4245689655172415</v>
      </c>
      <c r="BU27">
        <v>28</v>
      </c>
      <c r="BV27" s="3">
        <f>(BU27*100)/CM27</f>
        <v>1.5086206896551724</v>
      </c>
      <c r="BW27">
        <v>294</v>
      </c>
      <c r="BX27" s="3">
        <f>(BW27*100)/CM27</f>
        <v>15.84051724137931</v>
      </c>
      <c r="BY27">
        <v>23</v>
      </c>
      <c r="BZ27" s="3">
        <f>(BY27*100)/CM27</f>
        <v>1.2392241379310345</v>
      </c>
      <c r="CA27">
        <v>33</v>
      </c>
      <c r="CB27" s="3">
        <f>(CA27*100)/CM27</f>
        <v>1.7780172413793103</v>
      </c>
      <c r="CC27">
        <v>22</v>
      </c>
      <c r="CD27" s="3">
        <f>(CC27*100)/CM27</f>
        <v>1.1853448275862069</v>
      </c>
      <c r="CE27">
        <v>84</v>
      </c>
      <c r="CF27" s="3">
        <f>(CE27*100)/CM27</f>
        <v>4.525862068965517</v>
      </c>
      <c r="CG27">
        <v>232</v>
      </c>
      <c r="CH27" s="3">
        <f>(CG27*100)/CM27</f>
        <v>12.5</v>
      </c>
      <c r="CI27">
        <v>57</v>
      </c>
      <c r="CJ27" s="3">
        <f>(CI27*100)/CM27</f>
        <v>3.0711206896551726</v>
      </c>
      <c r="CK27">
        <v>30</v>
      </c>
      <c r="CL27" s="3">
        <f>(CK27*100)/CM27</f>
        <v>1.6163793103448276</v>
      </c>
      <c r="CM27" s="38">
        <f>AY27+BA27+BC27+BE27+BG27+BI27+BK27+BM27+BO27+BQ27+BS27+BU27+BW27+BY27+CA27+CC27+CE27+CG27+CI27+CK27</f>
        <v>1856</v>
      </c>
      <c r="CN27">
        <v>529</v>
      </c>
      <c r="CO27">
        <v>3</v>
      </c>
      <c r="CQ27" s="61">
        <f>SUM(CN27:CP27)</f>
        <v>532</v>
      </c>
      <c r="CS27" s="2"/>
      <c r="CT27" s="2"/>
      <c r="CU27" s="28"/>
    </row>
    <row r="28" spans="1:99" ht="12.75">
      <c r="A28" s="1" t="s">
        <v>27</v>
      </c>
      <c r="B28" s="4">
        <v>1243</v>
      </c>
      <c r="C28" s="5">
        <f>B28*100/AP28</f>
        <v>50.32388663967611</v>
      </c>
      <c r="D28">
        <v>6</v>
      </c>
      <c r="E28" s="8">
        <f>D28*100/AP28</f>
        <v>0.242914979757085</v>
      </c>
      <c r="F28">
        <v>176</v>
      </c>
      <c r="G28" s="8">
        <f>F28*100/AP28</f>
        <v>7.125506072874494</v>
      </c>
      <c r="H28">
        <v>29</v>
      </c>
      <c r="I28" s="8">
        <f>H28*100/AP28</f>
        <v>1.174089068825911</v>
      </c>
      <c r="J28" s="6">
        <v>3</v>
      </c>
      <c r="K28" s="8">
        <f>J28*100/AP28</f>
        <v>0.1214574898785425</v>
      </c>
      <c r="L28">
        <v>12</v>
      </c>
      <c r="M28" s="8">
        <f>L28*100/AP28</f>
        <v>0.48582995951417</v>
      </c>
      <c r="N28" s="2">
        <v>6</v>
      </c>
      <c r="O28" s="8">
        <f>N28*100/AP28</f>
        <v>0.242914979757085</v>
      </c>
      <c r="P28">
        <v>35</v>
      </c>
      <c r="Q28" s="8">
        <f>P28*100/AP28</f>
        <v>1.417004048582996</v>
      </c>
      <c r="R28">
        <v>11</v>
      </c>
      <c r="S28" s="8">
        <f>R28*100/AP28</f>
        <v>0.44534412955465585</v>
      </c>
      <c r="T28">
        <v>18</v>
      </c>
      <c r="U28" s="8">
        <f>T28*100/AP28</f>
        <v>0.728744939271255</v>
      </c>
      <c r="V28">
        <v>15</v>
      </c>
      <c r="W28" s="8">
        <f>V28*100/AP28</f>
        <v>0.6072874493927125</v>
      </c>
      <c r="X28">
        <v>8</v>
      </c>
      <c r="Y28" s="8">
        <f>X28*100/AP28</f>
        <v>0.32388663967611336</v>
      </c>
      <c r="Z28">
        <v>705</v>
      </c>
      <c r="AA28" s="8">
        <f>Z28*100/AP28</f>
        <v>28.54251012145749</v>
      </c>
      <c r="AB28">
        <v>7</v>
      </c>
      <c r="AC28" s="8">
        <f>AB28*100/AP28</f>
        <v>0.2834008097165992</v>
      </c>
      <c r="AD28">
        <v>8</v>
      </c>
      <c r="AE28" s="8">
        <f>AD28*100/AP28</f>
        <v>0.32388663967611336</v>
      </c>
      <c r="AF28">
        <v>10</v>
      </c>
      <c r="AG28" s="8">
        <f>AF28*100/AP28</f>
        <v>0.4048582995951417</v>
      </c>
      <c r="AH28">
        <v>52</v>
      </c>
      <c r="AI28" s="8">
        <f>AH28*100/AP28</f>
        <v>2.1052631578947367</v>
      </c>
      <c r="AJ28">
        <v>110</v>
      </c>
      <c r="AK28" s="8">
        <f>AJ28*100/AP28</f>
        <v>4.4534412955465585</v>
      </c>
      <c r="AL28">
        <v>5</v>
      </c>
      <c r="AM28" s="8">
        <f>AL28*100/AP28</f>
        <v>0.20242914979757085</v>
      </c>
      <c r="AN28">
        <v>11</v>
      </c>
      <c r="AO28" s="8">
        <f>AN28*100/AP28</f>
        <v>0.44534412955465585</v>
      </c>
      <c r="AP28" s="14">
        <f>SUM(B28+D28+F28+H28+J28+L28+N28+P28+R28+T28+V28+X28+Z28+AB28+AD28+AF28+AH28+AJ28+AL28+AN28)</f>
        <v>2470</v>
      </c>
      <c r="AQ28" s="44">
        <f t="shared" si="76"/>
        <v>538</v>
      </c>
      <c r="AR28" s="70">
        <f t="shared" si="76"/>
        <v>21.78137651821862</v>
      </c>
      <c r="AS28" s="2"/>
      <c r="AT28">
        <v>75</v>
      </c>
      <c r="AU28" s="2"/>
      <c r="AV28" s="2">
        <v>12</v>
      </c>
      <c r="AW28" s="2">
        <v>3</v>
      </c>
      <c r="AX28" s="35">
        <f>SUM(AS28:AW28)</f>
        <v>90</v>
      </c>
      <c r="AY28" s="107">
        <v>322</v>
      </c>
      <c r="AZ28" s="3">
        <f>(AY28*100)/CM28</f>
        <v>14.948932219127204</v>
      </c>
      <c r="BA28" s="107">
        <v>25</v>
      </c>
      <c r="BB28" s="3">
        <f>(BA28*100)/CM28</f>
        <v>1.1606313834726092</v>
      </c>
      <c r="BC28">
        <v>460</v>
      </c>
      <c r="BD28" s="3">
        <f>(BC28*100)/CM28</f>
        <v>21.355617455896006</v>
      </c>
      <c r="BE28">
        <v>83</v>
      </c>
      <c r="BF28" s="3">
        <f>(BE28*100)/CM28</f>
        <v>3.8532961931290624</v>
      </c>
      <c r="BG28">
        <v>11</v>
      </c>
      <c r="BH28" s="3">
        <f>(BG28*100)/CM28</f>
        <v>0.510677808727948</v>
      </c>
      <c r="BI28">
        <v>19</v>
      </c>
      <c r="BJ28" s="3">
        <f>(BI28*100)/CM28</f>
        <v>0.8820798514391829</v>
      </c>
      <c r="BK28">
        <v>33</v>
      </c>
      <c r="BL28" s="3">
        <f>(BK28*100)/CM28</f>
        <v>1.532033426183844</v>
      </c>
      <c r="BM28" s="2">
        <v>129</v>
      </c>
      <c r="BN28" s="3">
        <f>(BM28*100)/CM28</f>
        <v>5.988857938718663</v>
      </c>
      <c r="BO28">
        <v>57</v>
      </c>
      <c r="BP28" s="3">
        <f>(BO28*100)/CM28</f>
        <v>2.6462395543175488</v>
      </c>
      <c r="BQ28">
        <v>52</v>
      </c>
      <c r="BR28" s="3">
        <f>(BQ28*100)/CM28</f>
        <v>2.4141132776230267</v>
      </c>
      <c r="BS28">
        <v>62</v>
      </c>
      <c r="BT28" s="3">
        <f>(BS28*100)/CM28</f>
        <v>2.8783658310120708</v>
      </c>
      <c r="BU28">
        <v>29</v>
      </c>
      <c r="BV28" s="3">
        <f>(BU28*100)/CM28</f>
        <v>1.3463324048282266</v>
      </c>
      <c r="BW28">
        <v>330</v>
      </c>
      <c r="BX28" s="3">
        <f>(BW28*100)/CM28</f>
        <v>15.32033426183844</v>
      </c>
      <c r="BY28">
        <v>31</v>
      </c>
      <c r="BZ28" s="3">
        <f>(BY28*100)/CM28</f>
        <v>1.4391829155060354</v>
      </c>
      <c r="CA28">
        <v>43</v>
      </c>
      <c r="CB28" s="3">
        <f>(CA28*100)/CM28</f>
        <v>1.9962859795728876</v>
      </c>
      <c r="CC28">
        <v>13</v>
      </c>
      <c r="CD28" s="3">
        <f>(CC28*100)/CM28</f>
        <v>0.6035283194057567</v>
      </c>
      <c r="CE28">
        <v>74</v>
      </c>
      <c r="CF28" s="3">
        <f>(CE28*100)/CM28</f>
        <v>3.4354688950789227</v>
      </c>
      <c r="CG28">
        <v>300</v>
      </c>
      <c r="CH28" s="3">
        <f>(CG28*100)/CM28</f>
        <v>13.927576601671309</v>
      </c>
      <c r="CI28">
        <v>69</v>
      </c>
      <c r="CJ28" s="3">
        <f>(CI28*100)/CM28</f>
        <v>3.203342618384401</v>
      </c>
      <c r="CK28">
        <v>12</v>
      </c>
      <c r="CL28" s="3">
        <f>(CK28*100)/CM28</f>
        <v>0.5571030640668524</v>
      </c>
      <c r="CM28" s="38">
        <f>AY28+BA28+BC28+BE28+BG28+BI28+BK28+BM28+BO28+BQ28+BS28+BU28+BW28+BY28+CA28+CC28+CE28+CG28+CI28+CK28</f>
        <v>2154</v>
      </c>
      <c r="CN28">
        <v>308</v>
      </c>
      <c r="CO28">
        <v>5</v>
      </c>
      <c r="CP28">
        <v>3</v>
      </c>
      <c r="CQ28" s="61">
        <f>SUM(CN28:CP28)</f>
        <v>316</v>
      </c>
      <c r="CS28" s="2"/>
      <c r="CT28" s="2"/>
      <c r="CU28" s="28"/>
    </row>
    <row r="29" spans="1:95" s="19" customFormat="1" ht="12.75">
      <c r="A29" s="15" t="s">
        <v>51</v>
      </c>
      <c r="B29" s="96">
        <f>SUM(B26:B28)</f>
        <v>3741</v>
      </c>
      <c r="C29" s="97">
        <f>B29*100/AP29</f>
        <v>51.32391274523254</v>
      </c>
      <c r="D29" s="16">
        <f>SUM(D26:D28)</f>
        <v>22</v>
      </c>
      <c r="E29" s="17">
        <f>D29*100/AP29</f>
        <v>0.30182466730690083</v>
      </c>
      <c r="F29" s="16">
        <f>SUM(F26:F28)</f>
        <v>476</v>
      </c>
      <c r="G29" s="17">
        <f>F29*100/AP29</f>
        <v>6.530388256276582</v>
      </c>
      <c r="H29" s="16">
        <f>SUM(H26:H28)</f>
        <v>66</v>
      </c>
      <c r="I29" s="17">
        <f>H29*100/AP29</f>
        <v>0.9054740019207024</v>
      </c>
      <c r="J29" s="16">
        <f>SUM(J26:J28)</f>
        <v>13</v>
      </c>
      <c r="K29" s="17">
        <f>J29*100/AP29</f>
        <v>0.17835093977225958</v>
      </c>
      <c r="L29" s="16">
        <f>SUM(L26:L28)</f>
        <v>36</v>
      </c>
      <c r="M29" s="17">
        <f>L29*100/AP29</f>
        <v>0.49389491013856496</v>
      </c>
      <c r="N29" s="16">
        <f>SUM(N26:N28)</f>
        <v>13</v>
      </c>
      <c r="O29" s="17">
        <f>N29*100/AP29</f>
        <v>0.17835093977225958</v>
      </c>
      <c r="P29" s="16">
        <f>SUM(P26:P28)</f>
        <v>110</v>
      </c>
      <c r="Q29" s="17">
        <f>P29*100/AP29</f>
        <v>1.509123336534504</v>
      </c>
      <c r="R29" s="16">
        <f>SUM(R26:R28)</f>
        <v>24</v>
      </c>
      <c r="S29" s="17">
        <f>R29*100/AP29</f>
        <v>0.32926327342571</v>
      </c>
      <c r="T29" s="16">
        <f>SUM(T26:T28)</f>
        <v>46</v>
      </c>
      <c r="U29" s="17">
        <f>T29*100/AP29</f>
        <v>0.6310879407326108</v>
      </c>
      <c r="V29" s="16">
        <f>SUM(V26:V28)</f>
        <v>48</v>
      </c>
      <c r="W29" s="17">
        <f>V29*100/AP29</f>
        <v>0.65852654685142</v>
      </c>
      <c r="X29" s="16">
        <f>SUM(X26:X28)</f>
        <v>26</v>
      </c>
      <c r="Y29" s="17">
        <f>X29*100/AP29</f>
        <v>0.35670187954451915</v>
      </c>
      <c r="Z29" s="16">
        <f>SUM(Z26:Z28)</f>
        <v>2134</v>
      </c>
      <c r="AA29" s="17">
        <f>Z29*100/AP29</f>
        <v>29.27699272876938</v>
      </c>
      <c r="AB29" s="16">
        <f>SUM(AB26:AB28)</f>
        <v>27</v>
      </c>
      <c r="AC29" s="17">
        <f>AB29*100/AP29</f>
        <v>0.3704211826039237</v>
      </c>
      <c r="AD29" s="16">
        <f>SUM(AD26:AD28)</f>
        <v>19</v>
      </c>
      <c r="AE29" s="17">
        <f>AD29*100/AP29</f>
        <v>0.26066675812868706</v>
      </c>
      <c r="AF29" s="16">
        <f>SUM(AF26:AF28)</f>
        <v>15</v>
      </c>
      <c r="AG29" s="17">
        <f>AF29*100/AP29</f>
        <v>0.20578954589106874</v>
      </c>
      <c r="AH29" s="16">
        <f>SUM(AH26:AH28)</f>
        <v>152</v>
      </c>
      <c r="AI29" s="17">
        <f>AH29*100/AP29</f>
        <v>2.0853340650294965</v>
      </c>
      <c r="AJ29" s="16">
        <f>SUM(AJ26:AJ28)</f>
        <v>242</v>
      </c>
      <c r="AK29" s="17">
        <f>AJ29*100/AP29</f>
        <v>3.320071340375909</v>
      </c>
      <c r="AL29" s="16">
        <f>SUM(AL26:AL28)</f>
        <v>28</v>
      </c>
      <c r="AM29" s="17">
        <f>AL29*100/AP29</f>
        <v>0.3841404856633283</v>
      </c>
      <c r="AN29" s="16">
        <f>SUM(AN26:AN28)</f>
        <v>51</v>
      </c>
      <c r="AO29" s="17">
        <f>AN29*100/AP29</f>
        <v>0.6996844560296337</v>
      </c>
      <c r="AP29" s="22">
        <f>SUM(AP26:AP28)</f>
        <v>7289</v>
      </c>
      <c r="AQ29" s="46">
        <f t="shared" si="76"/>
        <v>1607</v>
      </c>
      <c r="AR29" s="71">
        <f t="shared" si="76"/>
        <v>22.04692001646316</v>
      </c>
      <c r="AS29" s="16">
        <v>0</v>
      </c>
      <c r="AT29" s="16">
        <f aca="true" t="shared" si="77" ref="AT29:AY29">SUM(AT26:AT28)</f>
        <v>258</v>
      </c>
      <c r="AU29" s="16">
        <f t="shared" si="77"/>
        <v>0</v>
      </c>
      <c r="AV29" s="16">
        <f t="shared" si="77"/>
        <v>32</v>
      </c>
      <c r="AW29" s="16">
        <f t="shared" si="77"/>
        <v>17</v>
      </c>
      <c r="AX29" s="37">
        <f t="shared" si="77"/>
        <v>307</v>
      </c>
      <c r="AY29" s="16">
        <f t="shared" si="77"/>
        <v>900</v>
      </c>
      <c r="AZ29" s="17">
        <f>(AY29*100)/CM29</f>
        <v>14.829461196243203</v>
      </c>
      <c r="BA29" s="16">
        <f>SUM(BA26:BA28)</f>
        <v>45</v>
      </c>
      <c r="BB29" s="17">
        <f>(BA29*100)/CM29</f>
        <v>0.7414730598121602</v>
      </c>
      <c r="BC29" s="16">
        <f>SUM(BC26:BC28)</f>
        <v>1278</v>
      </c>
      <c r="BD29" s="17">
        <f>(BC29*100)/CM29</f>
        <v>21.057834898665348</v>
      </c>
      <c r="BE29" s="16">
        <f>SUM(BE26:BE28)</f>
        <v>237</v>
      </c>
      <c r="BF29" s="17">
        <f>(BE29*100)/CM29</f>
        <v>3.9050914483440433</v>
      </c>
      <c r="BG29" s="16">
        <f>SUM(BG26:BG28)</f>
        <v>24</v>
      </c>
      <c r="BH29" s="17">
        <f>(BG29*100)/CM29</f>
        <v>0.3954522985664854</v>
      </c>
      <c r="BI29" s="16">
        <f>SUM(BI26:BI28)</f>
        <v>67</v>
      </c>
      <c r="BJ29" s="17">
        <f>(BI29*100)/CM29</f>
        <v>1.1039710001647718</v>
      </c>
      <c r="BK29" s="16">
        <f>SUM(BK26:BK28)</f>
        <v>84</v>
      </c>
      <c r="BL29" s="17">
        <f>(BK29*100)/CM29</f>
        <v>1.3840830449826989</v>
      </c>
      <c r="BM29" s="16">
        <f>SUM(BM26:BM28)</f>
        <v>406</v>
      </c>
      <c r="BN29" s="17">
        <f>(BM29*100)/CM29</f>
        <v>6.689734717416378</v>
      </c>
      <c r="BO29" s="16">
        <f>SUM(BO26:BO28)</f>
        <v>170</v>
      </c>
      <c r="BP29" s="17">
        <f>(BO29*100)/CM29</f>
        <v>2.8011204481792715</v>
      </c>
      <c r="BQ29" s="16">
        <f>SUM(BQ26:BQ28)</f>
        <v>139</v>
      </c>
      <c r="BR29" s="17">
        <f>(BQ29*100)/CM29</f>
        <v>2.290327895864228</v>
      </c>
      <c r="BS29" s="16">
        <f>SUM(BS26:BS28)</f>
        <v>172</v>
      </c>
      <c r="BT29" s="17">
        <f>(BS29*100)/CM29</f>
        <v>2.8340748063931454</v>
      </c>
      <c r="BU29" s="16">
        <f>SUM(BU26:BU28)</f>
        <v>94</v>
      </c>
      <c r="BV29" s="17">
        <f>(BU29*100)/CM29</f>
        <v>1.548854836052068</v>
      </c>
      <c r="BW29" s="16">
        <f>SUM(BW26:BW28)</f>
        <v>907</v>
      </c>
      <c r="BX29" s="17">
        <f>(BW29*100)/CM29</f>
        <v>14.944801449991761</v>
      </c>
      <c r="BY29" s="16">
        <f>SUM(BY26:BY28)</f>
        <v>75</v>
      </c>
      <c r="BZ29" s="17">
        <f>(BY29*100)/CM29</f>
        <v>1.2357884330202669</v>
      </c>
      <c r="CA29" s="16">
        <f>SUM(CA26:CA28)</f>
        <v>118</v>
      </c>
      <c r="CB29" s="17">
        <f>(CA29*100)/CM29</f>
        <v>1.9443071346185532</v>
      </c>
      <c r="CC29" s="16">
        <f>SUM(CC26:CC28)</f>
        <v>48</v>
      </c>
      <c r="CD29" s="17">
        <f>(CC29*100)/CM29</f>
        <v>0.7909045971329708</v>
      </c>
      <c r="CE29" s="16">
        <f>SUM(CE26:CE28)</f>
        <v>253</v>
      </c>
      <c r="CF29" s="17">
        <f>(CE29*100)/CM29</f>
        <v>4.168726314055034</v>
      </c>
      <c r="CG29" s="16">
        <f>SUM(CG26:CG28)</f>
        <v>802</v>
      </c>
      <c r="CH29" s="17">
        <f>(CG29*100)/CM29</f>
        <v>13.214697643763389</v>
      </c>
      <c r="CI29" s="16">
        <f>SUM(CI26:CI28)</f>
        <v>176</v>
      </c>
      <c r="CJ29" s="17">
        <f>(CI29*100)/CM29</f>
        <v>2.899983522820893</v>
      </c>
      <c r="CK29" s="16">
        <f>SUM(CK26:CK28)</f>
        <v>74</v>
      </c>
      <c r="CL29" s="3">
        <f>(CK29*100)/CM29</f>
        <v>1.21931125391333</v>
      </c>
      <c r="CM29" s="59">
        <f>SUM(CM26:CM28)</f>
        <v>6069</v>
      </c>
      <c r="CN29" s="16">
        <f>SUM(CN26:CN28)</f>
        <v>1205</v>
      </c>
      <c r="CO29" s="16">
        <f>SUM(CO26:CO28)</f>
        <v>9</v>
      </c>
      <c r="CP29" s="16">
        <f>SUM(CP26:CP28)</f>
        <v>6</v>
      </c>
      <c r="CQ29" s="37">
        <f>SUM(CQ26:CQ28)</f>
        <v>1220</v>
      </c>
    </row>
    <row r="30" spans="1:95" ht="12.75">
      <c r="A30" s="15" t="s">
        <v>28</v>
      </c>
      <c r="F30" s="7"/>
      <c r="G30" s="7"/>
      <c r="J30" s="7"/>
      <c r="K30" s="7"/>
      <c r="O30" s="7"/>
      <c r="AP30" s="34"/>
      <c r="AQ30" s="47"/>
      <c r="AR30" s="48"/>
      <c r="AX30" s="41"/>
      <c r="BP30" s="19"/>
      <c r="CM30" s="40"/>
      <c r="CQ30" s="61"/>
    </row>
    <row r="31" spans="1:95" ht="12.75">
      <c r="A31" s="9"/>
      <c r="F31" s="7"/>
      <c r="G31" s="7"/>
      <c r="J31" s="7"/>
      <c r="K31" s="7"/>
      <c r="O31" s="7"/>
      <c r="AP31" s="34"/>
      <c r="AQ31" s="47"/>
      <c r="AR31" s="48"/>
      <c r="AX31" s="41"/>
      <c r="CM31" s="40"/>
      <c r="CQ31" s="61"/>
    </row>
    <row r="32" spans="1:95" ht="12.75">
      <c r="A32" s="1" t="s">
        <v>29</v>
      </c>
      <c r="B32" s="4">
        <v>14406</v>
      </c>
      <c r="C32" s="5">
        <f>B32*100/AP32</f>
        <v>50.481830605880084</v>
      </c>
      <c r="D32" s="2">
        <v>100</v>
      </c>
      <c r="E32" s="8">
        <f>D32*100/AP32</f>
        <v>0.3504222588218804</v>
      </c>
      <c r="F32" s="6">
        <v>1405</v>
      </c>
      <c r="G32" s="8">
        <f>F32*100/AP32</f>
        <v>4.9234327364474195</v>
      </c>
      <c r="H32" s="2">
        <v>126</v>
      </c>
      <c r="I32" s="8">
        <f>H32*100/AP32</f>
        <v>0.4415320461155693</v>
      </c>
      <c r="J32" s="6">
        <v>32</v>
      </c>
      <c r="K32" s="8">
        <f>J32*100/AP32</f>
        <v>0.11213512282300171</v>
      </c>
      <c r="L32" s="6">
        <v>184</v>
      </c>
      <c r="M32" s="8">
        <f>L32*100/AP32</f>
        <v>0.6447769562322598</v>
      </c>
      <c r="N32" s="6">
        <v>71</v>
      </c>
      <c r="O32" s="8">
        <f>N32*100/AP32</f>
        <v>0.24879980376353505</v>
      </c>
      <c r="P32" s="6">
        <v>375</v>
      </c>
      <c r="Q32" s="8">
        <f>P32*100/AP32</f>
        <v>1.3140834705820514</v>
      </c>
      <c r="R32" s="6">
        <v>151</v>
      </c>
      <c r="S32" s="8">
        <f>R32*100/AP32</f>
        <v>0.5291376108210394</v>
      </c>
      <c r="T32" s="6">
        <v>537</v>
      </c>
      <c r="U32" s="8">
        <f>T32*100/AP32</f>
        <v>1.8817675298734975</v>
      </c>
      <c r="V32" s="6">
        <v>253</v>
      </c>
      <c r="W32" s="8">
        <f>V32*100/AP32</f>
        <v>0.8865683148193573</v>
      </c>
      <c r="X32" s="6">
        <v>104</v>
      </c>
      <c r="Y32" s="8">
        <f>X32*100/AP32</f>
        <v>0.36443914917475556</v>
      </c>
      <c r="Z32" s="6">
        <v>8625</v>
      </c>
      <c r="AA32" s="8">
        <f>Z32*100/AP32</f>
        <v>30.22391982338718</v>
      </c>
      <c r="AB32" s="6">
        <v>71</v>
      </c>
      <c r="AC32" s="8">
        <f>AB32*100/AP32</f>
        <v>0.24879980376353505</v>
      </c>
      <c r="AD32" s="6">
        <v>127</v>
      </c>
      <c r="AE32" s="8">
        <f>AD32*100/AP32</f>
        <v>0.44503626870378804</v>
      </c>
      <c r="AF32" s="6">
        <v>78</v>
      </c>
      <c r="AG32" s="8">
        <f>AF32*100/AP32</f>
        <v>0.2733293618810667</v>
      </c>
      <c r="AH32" s="6">
        <v>381</v>
      </c>
      <c r="AI32" s="8">
        <f>AH32*100/AP32</f>
        <v>1.3351088061113643</v>
      </c>
      <c r="AJ32" s="6">
        <v>1020</v>
      </c>
      <c r="AK32" s="8">
        <f>AJ32*100/AP32</f>
        <v>3.5743070399831796</v>
      </c>
      <c r="AL32" s="6">
        <v>182</v>
      </c>
      <c r="AM32" s="8">
        <f>AL32*100/AP32</f>
        <v>0.6377685110558222</v>
      </c>
      <c r="AN32" s="2">
        <v>309</v>
      </c>
      <c r="AO32" s="8">
        <f>AN32*100/AP32</f>
        <v>1.0828047797596103</v>
      </c>
      <c r="AP32" s="14">
        <f>SUM(B32+D32+F32+H32+J32+L32+N32+P32+R32+T32+V32+X32+Z32+AB32+AD32+AF32+AH32+AJ32+AL32+AN32)</f>
        <v>28537</v>
      </c>
      <c r="AQ32" s="44">
        <f>B32-Z32</f>
        <v>5781</v>
      </c>
      <c r="AR32" s="70">
        <f>C32-AA32</f>
        <v>20.257910782492903</v>
      </c>
      <c r="AS32" s="2">
        <v>0</v>
      </c>
      <c r="AT32">
        <v>537</v>
      </c>
      <c r="AU32" s="2">
        <v>2</v>
      </c>
      <c r="AV32" s="2">
        <v>59</v>
      </c>
      <c r="AW32" s="2">
        <v>37</v>
      </c>
      <c r="AX32" s="35">
        <f>SUM(AS32:AW32)</f>
        <v>635</v>
      </c>
      <c r="AY32" s="57">
        <v>4230</v>
      </c>
      <c r="AZ32" s="3">
        <f>(AY32*100)/CM32</f>
        <v>16.121041198216396</v>
      </c>
      <c r="BA32" s="2">
        <v>350</v>
      </c>
      <c r="BB32" s="3">
        <f>(BA32*100)/CM32</f>
        <v>1.333892297724761</v>
      </c>
      <c r="BC32" s="2">
        <v>4519</v>
      </c>
      <c r="BD32" s="3">
        <f>(BC32*100)/CM32</f>
        <v>17.222455124051983</v>
      </c>
      <c r="BE32" s="2">
        <v>456</v>
      </c>
      <c r="BF32" s="3">
        <f>(BE32*100)/CM32</f>
        <v>1.7378711078928313</v>
      </c>
      <c r="BG32" s="2">
        <v>113</v>
      </c>
      <c r="BH32" s="3">
        <f>(BG32*100)/CM32</f>
        <v>0.43065665612256565</v>
      </c>
      <c r="BI32" s="2">
        <v>435</v>
      </c>
      <c r="BJ32" s="3">
        <f>(BI32*100)/CM32</f>
        <v>1.6578375700293457</v>
      </c>
      <c r="BK32" s="2">
        <v>278</v>
      </c>
      <c r="BL32" s="3">
        <f>(BK32*100)/CM32</f>
        <v>1.0594915964785243</v>
      </c>
      <c r="BM32" s="2">
        <v>1040</v>
      </c>
      <c r="BN32" s="3">
        <f>(BM32*100)/CM32</f>
        <v>3.9635656846678606</v>
      </c>
      <c r="BO32" s="2">
        <v>943</v>
      </c>
      <c r="BP32" s="3">
        <f>(BO32*100)/CM32</f>
        <v>3.59388696215557</v>
      </c>
      <c r="BQ32" s="2">
        <v>1039</v>
      </c>
      <c r="BR32" s="3">
        <f>(BQ32*100)/CM32</f>
        <v>3.9597545638172185</v>
      </c>
      <c r="BS32" s="2">
        <v>1017</v>
      </c>
      <c r="BT32" s="3">
        <f>(BS32*100)/CM32</f>
        <v>3.8759099051030907</v>
      </c>
      <c r="BU32" s="2">
        <v>482</v>
      </c>
      <c r="BV32" s="3">
        <f>(BU32*100)/CM32</f>
        <v>1.836960250009528</v>
      </c>
      <c r="BW32" s="2">
        <v>4254</v>
      </c>
      <c r="BX32" s="3">
        <f>(BW32*100)/CM32</f>
        <v>16.212508098631808</v>
      </c>
      <c r="BY32" s="2">
        <v>243</v>
      </c>
      <c r="BZ32" s="3">
        <f>(BY32*100)/CM32</f>
        <v>0.9261023667060483</v>
      </c>
      <c r="CA32" s="2">
        <v>753</v>
      </c>
      <c r="CB32" s="3">
        <f>(CA32*100)/CM32</f>
        <v>2.869774000533557</v>
      </c>
      <c r="CC32" s="2">
        <v>272</v>
      </c>
      <c r="CD32" s="3">
        <f>(CC32*100)/CM32</f>
        <v>1.0366248713746713</v>
      </c>
      <c r="CE32" s="2">
        <v>629</v>
      </c>
      <c r="CF32" s="3">
        <f>(CE32*100)/CM32</f>
        <v>2.3971950150539274</v>
      </c>
      <c r="CG32" s="2">
        <v>3799</v>
      </c>
      <c r="CH32" s="3">
        <f>(CG32*100)/CM32</f>
        <v>14.478448111589618</v>
      </c>
      <c r="CI32" s="2">
        <v>892</v>
      </c>
      <c r="CJ32" s="3">
        <f>(CI32*100)/CM32</f>
        <v>3.399519798772819</v>
      </c>
      <c r="CK32" s="2">
        <v>495</v>
      </c>
      <c r="CL32" s="3">
        <f>(CK32*100)/CM32</f>
        <v>1.886504821067876</v>
      </c>
      <c r="CM32" s="38">
        <f>AY32+BA32+BC32+BE32+BG32+BI32+BK32+BM32+BO32+BQ32+BS32+BU32+BW32+BY32+CA32+CC32+CE32+CG32+CI32+CK32</f>
        <v>26239</v>
      </c>
      <c r="CN32" s="2">
        <v>2254</v>
      </c>
      <c r="CO32" s="2">
        <v>38</v>
      </c>
      <c r="CP32" s="2">
        <v>6</v>
      </c>
      <c r="CQ32" s="103">
        <f>SUM(CN32:CP32)</f>
        <v>2298</v>
      </c>
    </row>
    <row r="33" spans="1:95" ht="12.75">
      <c r="A33" s="11"/>
      <c r="F33" s="7"/>
      <c r="G33" s="7"/>
      <c r="J33" s="7"/>
      <c r="K33" s="7"/>
      <c r="O33" s="7"/>
      <c r="AA33" s="7"/>
      <c r="AQ33" s="47"/>
      <c r="AR33" s="48"/>
      <c r="AX33" s="41"/>
      <c r="CM33" s="40"/>
      <c r="CQ33" s="61"/>
    </row>
    <row r="34" spans="1:95" ht="12.75">
      <c r="A34" s="12" t="s">
        <v>30</v>
      </c>
      <c r="B34" s="4">
        <f>SUM(B32+B29+B24+B13)</f>
        <v>38193</v>
      </c>
      <c r="C34" s="5">
        <f>B34*100/AP34</f>
        <v>48.01553876519618</v>
      </c>
      <c r="D34" s="2">
        <f>SUM(D32+D29+D24+D13)</f>
        <v>303</v>
      </c>
      <c r="E34" s="8">
        <f>D34*100/AP34</f>
        <v>0.3809260400035201</v>
      </c>
      <c r="F34" s="6">
        <f>SUM(F32+F29+F24+F13)</f>
        <v>4155</v>
      </c>
      <c r="G34" s="8">
        <f>F34*100/AP34</f>
        <v>5.223589756483914</v>
      </c>
      <c r="H34" s="2">
        <f>SUM(H32+H29+H24+H13)</f>
        <v>541</v>
      </c>
      <c r="I34" s="8">
        <f>H34*100/AP34</f>
        <v>0.680135272745559</v>
      </c>
      <c r="J34" s="6">
        <f>SUM(J32+J29+J24+J13)</f>
        <v>169</v>
      </c>
      <c r="K34" s="8">
        <f>J34*100/AP34</f>
        <v>0.21246369887985114</v>
      </c>
      <c r="L34" s="6">
        <f>SUM(L32+L29+L24+L13)</f>
        <v>546</v>
      </c>
      <c r="M34" s="8">
        <f>L34*100/AP34</f>
        <v>0.6864211809964422</v>
      </c>
      <c r="N34" s="6">
        <f>SUM(N32+N29+N24+N13)</f>
        <v>215</v>
      </c>
      <c r="O34" s="8">
        <f>N34*100/AP34</f>
        <v>0.2702940547879763</v>
      </c>
      <c r="P34" s="6">
        <f>SUM(P32+P29+P24+P13)</f>
        <v>1035</v>
      </c>
      <c r="Q34" s="8">
        <f>P34*100/AP34</f>
        <v>1.3011830079328162</v>
      </c>
      <c r="R34" s="6">
        <f>SUM(R32+R29+R24+R13)</f>
        <v>341</v>
      </c>
      <c r="S34" s="8">
        <f>R34*100/AP34</f>
        <v>0.4286989427102322</v>
      </c>
      <c r="T34" s="6">
        <f>SUM(T32+T29+T24+T13)</f>
        <v>960</v>
      </c>
      <c r="U34" s="8">
        <f>T34*100/AP34</f>
        <v>1.2068943841695687</v>
      </c>
      <c r="V34" s="6">
        <f>SUM(V32+V29+V24+V13)</f>
        <v>613</v>
      </c>
      <c r="W34" s="8">
        <f>V34*100/AP34</f>
        <v>0.7706523515582766</v>
      </c>
      <c r="X34" s="6">
        <f>SUM(X32+X29+X24+X13)</f>
        <v>273</v>
      </c>
      <c r="Y34" s="8">
        <f>X34*100/AP34</f>
        <v>0.3432105904982211</v>
      </c>
      <c r="Z34" s="6">
        <f>SUM(Z32+Z29+Z24+Z13)</f>
        <v>25719</v>
      </c>
      <c r="AA34" s="8">
        <f>Z34*100/AP34</f>
        <v>32.33345486089285</v>
      </c>
      <c r="AB34" s="6">
        <f>SUM(AB32+AB29+AB24+AB13)</f>
        <v>298</v>
      </c>
      <c r="AC34" s="8">
        <f>AB34*100/AP34</f>
        <v>0.37464013175263694</v>
      </c>
      <c r="AD34" s="6">
        <f>SUM(AD32+AD29+AD24+AD13)</f>
        <v>356</v>
      </c>
      <c r="AE34" s="8">
        <f>AD34*100/AP34</f>
        <v>0.4475566674628817</v>
      </c>
      <c r="AF34" s="6">
        <f>SUM(AF32+AF29+AF24+AF13)</f>
        <v>228</v>
      </c>
      <c r="AG34" s="8">
        <f>AF34*100/AP34</f>
        <v>0.28663741624027256</v>
      </c>
      <c r="AH34" s="6">
        <f>SUM(AH32+AH29+AH24+AH13)</f>
        <v>1988</v>
      </c>
      <c r="AI34" s="8">
        <f>AH34*100/AP34</f>
        <v>2.4992771205511484</v>
      </c>
      <c r="AJ34" s="6">
        <f>SUM(AJ32+AJ29+AJ24+AJ13)</f>
        <v>2390</v>
      </c>
      <c r="AK34" s="8">
        <f>AJ34*100/AP34</f>
        <v>3.0046641439221555</v>
      </c>
      <c r="AL34" s="6">
        <f>SUM(AL32+AL29+AL24+AL13)</f>
        <v>435</v>
      </c>
      <c r="AM34" s="8">
        <f>AL34*100/AP34</f>
        <v>0.5468740178268358</v>
      </c>
      <c r="AN34" s="2">
        <f>SUM(AN32+AN29+AN24+AN13)</f>
        <v>785</v>
      </c>
      <c r="AO34" s="8">
        <f>AN34*100/AP34</f>
        <v>0.9868875953886577</v>
      </c>
      <c r="AP34" s="14">
        <f>SUM(B34+D34+F34+H34+J34+L34+N34+P34+R34+T34+V34+X34+Z34+AB34+AD34+AF34+AH34+AJ34+AL34+AN34)</f>
        <v>79543</v>
      </c>
      <c r="AQ34" s="44">
        <f>B34-Z34</f>
        <v>12474</v>
      </c>
      <c r="AR34" s="70">
        <f>C34-AA34</f>
        <v>15.682083904303333</v>
      </c>
      <c r="AS34" s="2">
        <v>0</v>
      </c>
      <c r="AT34" s="2">
        <f aca="true" t="shared" si="78" ref="AT34:AY34">SUM(AT32+AT29+AT24+AT13)</f>
        <v>3451</v>
      </c>
      <c r="AU34" s="2">
        <f t="shared" si="78"/>
        <v>2</v>
      </c>
      <c r="AV34" s="2">
        <f t="shared" si="78"/>
        <v>574</v>
      </c>
      <c r="AW34" s="2">
        <f t="shared" si="78"/>
        <v>213</v>
      </c>
      <c r="AX34" s="55">
        <f t="shared" si="78"/>
        <v>4240</v>
      </c>
      <c r="AY34" s="57">
        <f t="shared" si="78"/>
        <v>11175</v>
      </c>
      <c r="AZ34" s="3">
        <f>(AY34*100)/CM34</f>
        <v>16.389956293449885</v>
      </c>
      <c r="BA34" s="57">
        <f>SUM(BA32+BA29+BA24+BA13)</f>
        <v>781</v>
      </c>
      <c r="BB34" s="3">
        <f>(BA34*100)/CM34</f>
        <v>1.1454636120970345</v>
      </c>
      <c r="BC34" s="57">
        <f>SUM(BC32+BC29+BC24+BC13)</f>
        <v>12122</v>
      </c>
      <c r="BD34" s="3">
        <f>(BC34*100)/CM34</f>
        <v>17.778885922970872</v>
      </c>
      <c r="BE34" s="57">
        <f>SUM(BE32+BE29+BE24+BE13)</f>
        <v>1683</v>
      </c>
      <c r="BF34" s="3">
        <f>(BE34*100)/CM34</f>
        <v>2.468393417617553</v>
      </c>
      <c r="BG34" s="57">
        <f>SUM(BG32+BG29+BG24+BG13)</f>
        <v>372</v>
      </c>
      <c r="BH34" s="3">
        <f>(BG34*100)/CM34</f>
        <v>0.5455985450705465</v>
      </c>
      <c r="BI34" s="57">
        <f>SUM(BI32+BI29+BI24+BI13)</f>
        <v>1144</v>
      </c>
      <c r="BJ34" s="3">
        <f>(BI34*100)/CM34</f>
        <v>1.677862192367487</v>
      </c>
      <c r="BK34" s="57">
        <f>SUM(BK32+BK29+BK24+BK13)</f>
        <v>822</v>
      </c>
      <c r="BL34" s="3">
        <f>(BK34*100)/CM34</f>
        <v>1.2055967850752398</v>
      </c>
      <c r="BM34" s="57">
        <f>SUM(BM32+BM29+BM24+BM13)</f>
        <v>2959</v>
      </c>
      <c r="BN34" s="3">
        <f>(BM34*100)/CM34</f>
        <v>4.33985509371975</v>
      </c>
      <c r="BO34" s="57">
        <f>SUM(BO32+BO29+BO24+BO13)</f>
        <v>2163</v>
      </c>
      <c r="BP34" s="3">
        <f>(BO34*100)/CM34</f>
        <v>3.172391540289226</v>
      </c>
      <c r="BQ34" s="57">
        <f>SUM(BQ32+BQ29+BQ24+BQ13)</f>
        <v>1929</v>
      </c>
      <c r="BR34" s="3">
        <f>(BQ34*100)/CM34</f>
        <v>2.8291924554867856</v>
      </c>
      <c r="BS34" s="57">
        <f>SUM(BS32+BS29+BS24+BS13)</f>
        <v>2294</v>
      </c>
      <c r="BT34" s="3">
        <f>(BS34*100)/CM34</f>
        <v>3.3645243612683697</v>
      </c>
      <c r="BU34" s="57">
        <f>SUM(BU32+BU29+BU24+BU13)</f>
        <v>1109</v>
      </c>
      <c r="BV34" s="3">
        <f>(BU34*100)/CM34</f>
        <v>1.6265289959226776</v>
      </c>
      <c r="BW34" s="57">
        <f>SUM(BW32+BW29+BW24+BW13)</f>
        <v>12144</v>
      </c>
      <c r="BX34" s="3">
        <f>(BW34*100)/CM34</f>
        <v>17.811152503593323</v>
      </c>
      <c r="BY34" s="57">
        <f>SUM(BY32+BY29+BY24+BY13)</f>
        <v>707</v>
      </c>
      <c r="BZ34" s="3">
        <f>(BY34*100)/CM34</f>
        <v>1.0369305681851515</v>
      </c>
      <c r="CA34" s="57">
        <f>SUM(CA32+CA29+CA24+CA13)</f>
        <v>1848</v>
      </c>
      <c r="CB34" s="3">
        <f>(CA34*100)/CM34</f>
        <v>2.7103927722859407</v>
      </c>
      <c r="CC34" s="57">
        <f>SUM(CC32+CC29+CC24+CC13)</f>
        <v>668</v>
      </c>
      <c r="CD34" s="3">
        <f>(CC34*100)/CM34</f>
        <v>0.9797307207180781</v>
      </c>
      <c r="CE34" s="57">
        <f>SUM(CE32+CE29+CE24+CE13)</f>
        <v>2832</v>
      </c>
      <c r="CF34" s="3">
        <f>(CE34*100)/CM34</f>
        <v>4.15358892376287</v>
      </c>
      <c r="CG34" s="57">
        <f>SUM(CG32+CG29+CG24+CG13)</f>
        <v>8118</v>
      </c>
      <c r="CH34" s="3">
        <f>(CG34*100)/CM34</f>
        <v>11.906368249684668</v>
      </c>
      <c r="CI34" s="57">
        <f>SUM(CI32+CI29+CI24+CI13)</f>
        <v>2098</v>
      </c>
      <c r="CJ34" s="3">
        <f>(CI34*100)/CM34</f>
        <v>3.0770584611774368</v>
      </c>
      <c r="CK34" s="57">
        <f>SUM(CK32+CK29+CK24+CK13)</f>
        <v>1214</v>
      </c>
      <c r="CL34" s="3">
        <f>(CK34*100)/CM34</f>
        <v>1.780528585257106</v>
      </c>
      <c r="CM34" s="38">
        <f>SUM(CM32+CM29+CM24+CM13)</f>
        <v>68182</v>
      </c>
      <c r="CN34" s="57">
        <f>CN32+CN29+CN24+CN13</f>
        <v>11184</v>
      </c>
      <c r="CO34" s="57">
        <f>CO32+CO29+CO24+CO13</f>
        <v>148</v>
      </c>
      <c r="CP34" s="57">
        <f>CP32+CP29+CP24+CP13</f>
        <v>29</v>
      </c>
      <c r="CQ34" s="55">
        <f>CQ32+CQ29+CQ24+CQ13</f>
        <v>11361</v>
      </c>
    </row>
    <row r="35" spans="1:95" ht="12.75">
      <c r="A35" s="72"/>
      <c r="B35" s="72"/>
      <c r="C35" s="72"/>
      <c r="D35" s="72"/>
      <c r="E35" s="72"/>
      <c r="F35" s="95"/>
      <c r="G35" s="95"/>
      <c r="H35" s="72"/>
      <c r="I35" s="72"/>
      <c r="J35" s="95"/>
      <c r="K35" s="95"/>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4"/>
      <c r="AR35" s="73"/>
      <c r="AS35" s="72"/>
      <c r="AT35" s="72"/>
      <c r="AU35" s="72"/>
      <c r="AV35" s="72"/>
      <c r="AW35" s="72"/>
      <c r="AX35" s="76"/>
      <c r="AY35" s="72"/>
      <c r="AZ35" s="72"/>
      <c r="BA35" s="72"/>
      <c r="BB35" s="72"/>
      <c r="BC35" s="72"/>
      <c r="BD35" s="72"/>
      <c r="BE35" s="72"/>
      <c r="BF35" s="72"/>
      <c r="BG35" s="72"/>
      <c r="BH35" s="72"/>
      <c r="BI35" s="72"/>
      <c r="BJ35" s="72"/>
      <c r="BK35" s="72"/>
      <c r="BL35" s="72"/>
      <c r="BM35" s="72"/>
      <c r="BN35" s="72"/>
      <c r="BO35" s="72"/>
      <c r="BP35" s="72"/>
      <c r="BQ35" s="72"/>
      <c r="BR35" s="72"/>
      <c r="BS35" s="72"/>
      <c r="BT35" s="72"/>
      <c r="BU35" s="72"/>
      <c r="BV35" s="72"/>
      <c r="BW35" s="72"/>
      <c r="BX35" s="72"/>
      <c r="BY35" s="72"/>
      <c r="BZ35" s="72"/>
      <c r="CA35" s="72"/>
      <c r="CB35" s="72"/>
      <c r="CC35" s="72"/>
      <c r="CD35" s="72"/>
      <c r="CE35" s="72"/>
      <c r="CF35" s="72"/>
      <c r="CG35" s="72"/>
      <c r="CH35" s="72"/>
      <c r="CI35" s="72"/>
      <c r="CJ35" s="72"/>
      <c r="CK35" s="72"/>
      <c r="CL35" s="72"/>
      <c r="CM35" s="75"/>
      <c r="CN35" s="72"/>
      <c r="CO35" s="72"/>
      <c r="CP35" s="72"/>
      <c r="CQ35" s="77"/>
    </row>
    <row r="36" spans="6:95" ht="12.75">
      <c r="F36" s="7"/>
      <c r="G36" s="7"/>
      <c r="J36" s="7"/>
      <c r="K36" s="7"/>
      <c r="AQ36" s="47"/>
      <c r="AR36" s="48"/>
      <c r="AX36" s="41"/>
      <c r="CM36" s="40"/>
      <c r="CQ36" s="61"/>
    </row>
    <row r="37" spans="1:97" ht="12.75">
      <c r="A37" s="1" t="s">
        <v>31</v>
      </c>
      <c r="B37" s="6">
        <v>27373</v>
      </c>
      <c r="C37" s="8">
        <f>B37*100/AP37</f>
        <v>32.60786696209468</v>
      </c>
      <c r="D37" s="6">
        <v>380</v>
      </c>
      <c r="E37" s="8">
        <f>D37*100/AP37</f>
        <v>0.45267195578109737</v>
      </c>
      <c r="F37" s="6">
        <v>5223</v>
      </c>
      <c r="G37" s="8">
        <f>F37*100/AP37</f>
        <v>6.221856908012294</v>
      </c>
      <c r="H37" s="6">
        <v>700</v>
      </c>
      <c r="I37" s="8">
        <f>H37*100/AP37</f>
        <v>0.8338693922283372</v>
      </c>
      <c r="J37" s="6">
        <v>242</v>
      </c>
      <c r="K37" s="8">
        <f>J37*100/AP37</f>
        <v>0.28828056131322516</v>
      </c>
      <c r="L37" s="6">
        <v>955</v>
      </c>
      <c r="M37" s="8">
        <f>L37*100/AP37</f>
        <v>1.1376360993972316</v>
      </c>
      <c r="N37" s="6">
        <v>234</v>
      </c>
      <c r="O37" s="8">
        <f>N37*100/AP37</f>
        <v>0.27875062540204415</v>
      </c>
      <c r="P37" s="6">
        <v>913</v>
      </c>
      <c r="Q37" s="8">
        <f>P37*100/AP37</f>
        <v>1.0876039358635312</v>
      </c>
      <c r="R37" s="6">
        <v>420</v>
      </c>
      <c r="S37" s="8">
        <f>R37*100/AP37</f>
        <v>0.5003216353370024</v>
      </c>
      <c r="T37" s="6">
        <v>1226</v>
      </c>
      <c r="U37" s="8">
        <f>T37*100/AP37</f>
        <v>1.4604626783884878</v>
      </c>
      <c r="V37" s="6">
        <v>731</v>
      </c>
      <c r="W37" s="8">
        <f>V37*100/AP37</f>
        <v>0.8707978938841636</v>
      </c>
      <c r="X37" s="6">
        <v>291</v>
      </c>
      <c r="Y37" s="8">
        <f>X37*100/AP37</f>
        <v>0.3466514187692088</v>
      </c>
      <c r="Z37" s="4">
        <v>36059</v>
      </c>
      <c r="AA37" s="5">
        <f>Z37*100/AP37</f>
        <v>42.954994877659445</v>
      </c>
      <c r="AB37" s="6">
        <v>342</v>
      </c>
      <c r="AC37" s="8">
        <f>AB37*100/AP37</f>
        <v>0.40740476020298766</v>
      </c>
      <c r="AD37" s="6">
        <v>482</v>
      </c>
      <c r="AE37" s="8">
        <f>AD37*100/AP37</f>
        <v>0.574178638648655</v>
      </c>
      <c r="AF37" s="6">
        <v>369</v>
      </c>
      <c r="AG37" s="8">
        <f>AF37*100/AP37</f>
        <v>0.4395682939032235</v>
      </c>
      <c r="AH37" s="6">
        <v>2690</v>
      </c>
      <c r="AI37" s="8">
        <f>AH37*100/AP37</f>
        <v>3.2044409501346105</v>
      </c>
      <c r="AJ37" s="6">
        <v>3463</v>
      </c>
      <c r="AK37" s="8">
        <f>AJ37*100/AP37</f>
        <v>4.125271007552474</v>
      </c>
      <c r="AL37" s="6">
        <v>582</v>
      </c>
      <c r="AM37" s="8">
        <f>AL37*100/AP37</f>
        <v>0.6933028375384176</v>
      </c>
      <c r="AN37" s="6">
        <v>1271</v>
      </c>
      <c r="AO37" s="8">
        <f>AN37*100/AP37</f>
        <v>1.514068567888881</v>
      </c>
      <c r="AP37" s="14">
        <f>SUM(B37+D37+F37+H37+J37+L37+N37+P37+R37+T37+V37+X37+Z37+AB37+AD37+AF37+AH37+AJ37+AL37+AN37)</f>
        <v>83946</v>
      </c>
      <c r="AQ37" s="44">
        <f>Z37-B37</f>
        <v>8686</v>
      </c>
      <c r="AR37" s="70">
        <f>AA37-C37</f>
        <v>10.347127915564762</v>
      </c>
      <c r="AS37" s="6">
        <v>1</v>
      </c>
      <c r="AT37" s="101">
        <v>5296</v>
      </c>
      <c r="AU37" s="6">
        <v>3</v>
      </c>
      <c r="AV37" s="6">
        <v>1068</v>
      </c>
      <c r="AW37" s="6">
        <v>531</v>
      </c>
      <c r="AX37" s="35">
        <f>SUM(AS37:AW37)</f>
        <v>6899</v>
      </c>
      <c r="AY37" s="58">
        <v>10499</v>
      </c>
      <c r="AZ37" s="3">
        <f>(AY37*100)/CM37</f>
        <v>14.77816564382636</v>
      </c>
      <c r="BA37" s="6">
        <v>671</v>
      </c>
      <c r="BB37" s="3">
        <f>(BA37*100)/CM37</f>
        <v>0.9444851078205057</v>
      </c>
      <c r="BC37" s="6">
        <v>12891</v>
      </c>
      <c r="BD37" s="3">
        <f>(BC37*100)/CM37</f>
        <v>18.14509318169022</v>
      </c>
      <c r="BE37" s="6">
        <v>1551</v>
      </c>
      <c r="BF37" s="3">
        <f>(BE37*100)/CM37</f>
        <v>2.183154101683464</v>
      </c>
      <c r="BG37" s="6">
        <v>432</v>
      </c>
      <c r="BH37" s="3">
        <f>(BG37*100)/CM37</f>
        <v>0.6080738697145431</v>
      </c>
      <c r="BI37" s="6">
        <v>1460</v>
      </c>
      <c r="BJ37" s="3">
        <f>(BI37*100)/CM37</f>
        <v>2.055064467090817</v>
      </c>
      <c r="BK37" s="6">
        <v>624</v>
      </c>
      <c r="BL37" s="3">
        <f>(BK37*100)/CM37</f>
        <v>0.8783289229210067</v>
      </c>
      <c r="BM37" s="6">
        <v>1988</v>
      </c>
      <c r="BN37" s="3">
        <f>(BM37*100)/CM37</f>
        <v>2.798265863408592</v>
      </c>
      <c r="BO37" s="6">
        <v>1388</v>
      </c>
      <c r="BP37" s="3">
        <f>(BO37*100)/CM37</f>
        <v>1.9537188221383932</v>
      </c>
      <c r="BQ37" s="6">
        <v>2236</v>
      </c>
      <c r="BR37" s="3">
        <f>(BQ37*100)/CM37</f>
        <v>3.1473453071336075</v>
      </c>
      <c r="BS37" s="6">
        <v>1965</v>
      </c>
      <c r="BT37" s="3">
        <f>(BS37*100)/CM37</f>
        <v>2.765891560159901</v>
      </c>
      <c r="BU37" s="6">
        <v>1005</v>
      </c>
      <c r="BV37" s="3">
        <f>(BU37*100)/CM37</f>
        <v>1.4146162941275828</v>
      </c>
      <c r="BW37" s="6">
        <v>15843</v>
      </c>
      <c r="BX37" s="3">
        <f>(BW37*100)/CM37</f>
        <v>22.300264624739597</v>
      </c>
      <c r="BY37" s="6">
        <v>566</v>
      </c>
      <c r="BZ37" s="3">
        <f>(BY37*100)/CM37</f>
        <v>0.7966893755982208</v>
      </c>
      <c r="CA37" s="6">
        <v>1920</v>
      </c>
      <c r="CB37" s="3">
        <f>(CA37*100)/CM37</f>
        <v>2.702550532064636</v>
      </c>
      <c r="CC37" s="6">
        <v>716</v>
      </c>
      <c r="CD37" s="3">
        <f>(CC37*100)/CM37</f>
        <v>1.0078261359157705</v>
      </c>
      <c r="CE37" s="6">
        <v>3574</v>
      </c>
      <c r="CF37" s="3">
        <f>(CE37*100)/CM37</f>
        <v>5.03068520916615</v>
      </c>
      <c r="CG37" s="6">
        <v>7800</v>
      </c>
      <c r="CH37" s="3">
        <f>(CG37*100)/CM37</f>
        <v>10.979111536512583</v>
      </c>
      <c r="CI37" s="6">
        <v>2350</v>
      </c>
      <c r="CJ37" s="3">
        <f>(CI37*100)/CM37</f>
        <v>3.307809244974945</v>
      </c>
      <c r="CK37" s="6">
        <v>1565</v>
      </c>
      <c r="CL37" s="3">
        <f>(CK37*100)/CM37</f>
        <v>2.202860199313102</v>
      </c>
      <c r="CM37" s="38">
        <f>AY37+BA37+BC37+BE37+BG37+BI37+BK37+BM37+BO37+BQ37+BS37+BU37+BW37+BY37+CA37+CC37+CE37+CG37+CI37+CK37</f>
        <v>71044</v>
      </c>
      <c r="CN37" s="6">
        <v>12683</v>
      </c>
      <c r="CO37" s="6">
        <v>179</v>
      </c>
      <c r="CP37" s="6">
        <v>40</v>
      </c>
      <c r="CQ37" s="93">
        <f>SUM(CN37:CP37)</f>
        <v>12902</v>
      </c>
      <c r="CS37" s="2"/>
    </row>
    <row r="38" spans="1:95" ht="12.75">
      <c r="A38" s="72"/>
      <c r="B38" s="72"/>
      <c r="C38" s="72"/>
      <c r="D38" s="72"/>
      <c r="E38" s="72"/>
      <c r="F38" s="95"/>
      <c r="G38" s="95"/>
      <c r="H38" s="72"/>
      <c r="I38" s="72"/>
      <c r="J38" s="95"/>
      <c r="K38" s="95"/>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4"/>
      <c r="AR38" s="73"/>
      <c r="AS38" s="72"/>
      <c r="AT38" s="72"/>
      <c r="AU38" s="72"/>
      <c r="AV38" s="72"/>
      <c r="AW38" s="72"/>
      <c r="AX38" s="78"/>
      <c r="AY38" s="72"/>
      <c r="AZ38" s="72"/>
      <c r="BA38" s="72"/>
      <c r="BB38" s="72"/>
      <c r="BC38" s="72"/>
      <c r="BD38" s="72"/>
      <c r="BE38" s="72"/>
      <c r="BF38" s="72"/>
      <c r="BG38" s="72"/>
      <c r="BH38" s="72"/>
      <c r="BI38" s="72"/>
      <c r="BJ38" s="72"/>
      <c r="BK38" s="72"/>
      <c r="BL38" s="72"/>
      <c r="BM38" s="72"/>
      <c r="BN38" s="72"/>
      <c r="BO38" s="72"/>
      <c r="BP38" s="72"/>
      <c r="BQ38" s="72"/>
      <c r="BR38" s="72"/>
      <c r="BS38" s="72"/>
      <c r="BT38" s="72"/>
      <c r="BU38" s="72"/>
      <c r="BV38" s="72"/>
      <c r="BW38" s="72"/>
      <c r="BX38" s="72"/>
      <c r="BY38" s="72"/>
      <c r="BZ38" s="72"/>
      <c r="CA38" s="72"/>
      <c r="CB38" s="72"/>
      <c r="CC38" s="72"/>
      <c r="CD38" s="72"/>
      <c r="CE38" s="72"/>
      <c r="CF38" s="72"/>
      <c r="CG38" s="72"/>
      <c r="CH38" s="72"/>
      <c r="CI38" s="72"/>
      <c r="CJ38" s="72"/>
      <c r="CK38" s="72"/>
      <c r="CL38" s="72"/>
      <c r="CM38" s="75"/>
      <c r="CN38" s="72"/>
      <c r="CO38" s="72"/>
      <c r="CP38" s="72"/>
      <c r="CQ38" s="77"/>
    </row>
    <row r="39" spans="6:95" ht="12.75">
      <c r="F39" s="7"/>
      <c r="G39" s="7"/>
      <c r="J39" s="7"/>
      <c r="K39" s="7"/>
      <c r="AQ39" s="47"/>
      <c r="AR39" s="48"/>
      <c r="AX39" s="39"/>
      <c r="CM39" s="40"/>
      <c r="CQ39" s="61"/>
    </row>
    <row r="40" spans="1:95" ht="12.75">
      <c r="A40" s="64" t="s">
        <v>32</v>
      </c>
      <c r="B40" s="98">
        <f>B34+B37</f>
        <v>65566</v>
      </c>
      <c r="C40" s="99">
        <f>B40*100/AP40</f>
        <v>40.10422719571347</v>
      </c>
      <c r="D40" s="57">
        <f>D34+D37</f>
        <v>683</v>
      </c>
      <c r="E40" s="88">
        <f>D40*100/AP40</f>
        <v>0.41776510957923774</v>
      </c>
      <c r="F40" s="58">
        <f>F34+F37</f>
        <v>9378</v>
      </c>
      <c r="G40" s="88">
        <f>F40*100/AP40</f>
        <v>5.736165735921071</v>
      </c>
      <c r="H40" s="57">
        <f>H34+H37</f>
        <v>1241</v>
      </c>
      <c r="I40" s="88">
        <f>H40*100/AP40</f>
        <v>0.7590724758240616</v>
      </c>
      <c r="J40" s="58">
        <f>J34+J37</f>
        <v>411</v>
      </c>
      <c r="K40" s="88">
        <f>J40*100/AP40</f>
        <v>0.251393060083553</v>
      </c>
      <c r="L40" s="57">
        <f>L34+L37</f>
        <v>1501</v>
      </c>
      <c r="M40" s="88">
        <f>L40*100/AP40</f>
        <v>0.9181045819596425</v>
      </c>
      <c r="N40" s="58">
        <f>N34+N37</f>
        <v>449</v>
      </c>
      <c r="O40" s="88">
        <f>N40*100/AP40</f>
        <v>0.27463621405721483</v>
      </c>
      <c r="P40" s="57">
        <f>P34+P37</f>
        <v>1948</v>
      </c>
      <c r="Q40" s="88">
        <f>P40*100/AP40</f>
        <v>1.1915174721235067</v>
      </c>
      <c r="R40" s="57">
        <f>R34+R37</f>
        <v>761</v>
      </c>
      <c r="S40" s="88">
        <f>R40*100/AP40</f>
        <v>0.465474741419912</v>
      </c>
      <c r="T40" s="57">
        <f>T34+T37</f>
        <v>2186</v>
      </c>
      <c r="U40" s="88">
        <f>T40*100/AP40</f>
        <v>1.337093015432231</v>
      </c>
      <c r="V40" s="57">
        <f>V34+V37</f>
        <v>1344</v>
      </c>
      <c r="W40" s="88">
        <f>V40*100/AP40</f>
        <v>0.8220736563316187</v>
      </c>
      <c r="X40" s="57">
        <f>X34+X37</f>
        <v>564</v>
      </c>
      <c r="Y40" s="8">
        <f>X40*100/AP40</f>
        <v>0.34497733792487567</v>
      </c>
      <c r="Z40" s="57">
        <f>Z34+Z37</f>
        <v>61778</v>
      </c>
      <c r="AA40" s="8">
        <f>Z40*100/AP40</f>
        <v>37.787251741707394</v>
      </c>
      <c r="AB40" s="57">
        <f>AB34+AB37</f>
        <v>640</v>
      </c>
      <c r="AC40" s="88">
        <f>AB40*100/AV40</f>
        <v>38.9768574908648</v>
      </c>
      <c r="AD40" s="57">
        <f>AD34+AD37</f>
        <v>838</v>
      </c>
      <c r="AE40" s="88">
        <f>AD40*100/AX40</f>
        <v>7.523116976389263</v>
      </c>
      <c r="AF40" s="57">
        <f>AF34+AF37</f>
        <v>597</v>
      </c>
      <c r="AG40" s="8">
        <f>AF40*100/AP40</f>
        <v>0.36516218216516094</v>
      </c>
      <c r="AH40" s="57">
        <f>AH34+AH37</f>
        <v>4678</v>
      </c>
      <c r="AI40" s="8">
        <f>AH40*100/AP40</f>
        <v>2.8613545865471073</v>
      </c>
      <c r="AJ40" s="57">
        <f>AJ34+AJ37</f>
        <v>5853</v>
      </c>
      <c r="AK40" s="8">
        <f>AJ40*100/AP40</f>
        <v>3.580057373890598</v>
      </c>
      <c r="AL40" s="57">
        <f>AL34+AL37</f>
        <v>1017</v>
      </c>
      <c r="AM40" s="8">
        <f>AL40*100/AP40</f>
        <v>0.6220601997687918</v>
      </c>
      <c r="AN40" s="58">
        <f>AN34+AN37</f>
        <v>2056</v>
      </c>
      <c r="AO40" s="88">
        <f>AN40*100/AP40</f>
        <v>1.2575769623644404</v>
      </c>
      <c r="AP40" s="14">
        <f>SUM(B40+D40+F40+H40+J40+L40+N40+P40+R40+T40+V40+X40+Z40+AB40+AD40+AF40+AH40+AJ40+AL40+AN40)</f>
        <v>163489</v>
      </c>
      <c r="AQ40" s="44">
        <f>B40-Z40</f>
        <v>3788</v>
      </c>
      <c r="AR40" s="70">
        <f>C40-AA40</f>
        <v>2.3169754540060765</v>
      </c>
      <c r="AS40" s="57">
        <f aca="true" t="shared" si="79" ref="AS40:AY40">SUM(AS34+AS37)</f>
        <v>1</v>
      </c>
      <c r="AT40" s="57">
        <f t="shared" si="79"/>
        <v>8747</v>
      </c>
      <c r="AU40" s="57">
        <f t="shared" si="79"/>
        <v>5</v>
      </c>
      <c r="AV40" s="57">
        <f t="shared" si="79"/>
        <v>1642</v>
      </c>
      <c r="AW40" s="57">
        <f t="shared" si="79"/>
        <v>744</v>
      </c>
      <c r="AX40" s="55">
        <f t="shared" si="79"/>
        <v>11139</v>
      </c>
      <c r="AY40" s="57">
        <f t="shared" si="79"/>
        <v>21674</v>
      </c>
      <c r="AZ40" s="88">
        <f>(AY40*100)/CM40</f>
        <v>15.56749457716231</v>
      </c>
      <c r="BA40" s="57">
        <f>SUM(BA34+BA37)</f>
        <v>1452</v>
      </c>
      <c r="BB40" s="88">
        <f>(BA40*100)/CM40</f>
        <v>1.0429086521195754</v>
      </c>
      <c r="BC40" s="57">
        <f>SUM(BC34+BC37)</f>
        <v>25013</v>
      </c>
      <c r="BD40" s="88">
        <f>(BC40*100)/CM40</f>
        <v>17.965753523048857</v>
      </c>
      <c r="BE40" s="57">
        <f>SUM(BE34+BE37)</f>
        <v>3234</v>
      </c>
      <c r="BF40" s="88">
        <f>(BE40*100)/CM40</f>
        <v>2.3228419979026906</v>
      </c>
      <c r="BG40" s="57">
        <f>SUM(BG34+BG37)</f>
        <v>804</v>
      </c>
      <c r="BH40" s="88">
        <f>(BG40*100)/CM40</f>
        <v>0.5774783445620789</v>
      </c>
      <c r="BI40" s="57">
        <f>SUM(BI34+BI37)</f>
        <v>2604</v>
      </c>
      <c r="BJ40" s="88">
        <f>(BI40*100)/CM40</f>
        <v>1.870340309999569</v>
      </c>
      <c r="BK40" s="57">
        <f>SUM(BK34+BK37)</f>
        <v>1446</v>
      </c>
      <c r="BL40" s="3">
        <f>(BK40*100)/CM40</f>
        <v>1.0385991122347837</v>
      </c>
      <c r="BM40" s="57">
        <f>SUM(BM34+BM37)</f>
        <v>4947</v>
      </c>
      <c r="BN40" s="3">
        <f>(BM40*100)/CM40</f>
        <v>3.553215635010702</v>
      </c>
      <c r="BO40" s="57">
        <f>SUM(BO34+BO37)</f>
        <v>3551</v>
      </c>
      <c r="BP40" s="3">
        <f>(BO40*100)/CM40</f>
        <v>2.550529355149182</v>
      </c>
      <c r="BQ40" s="57">
        <f>SUM(BQ34+BQ37)</f>
        <v>4165</v>
      </c>
      <c r="BR40" s="3">
        <f>(BQ40*100)/CM40</f>
        <v>2.991538936692859</v>
      </c>
      <c r="BS40" s="57">
        <f>SUM(BS34+BS37)</f>
        <v>4259</v>
      </c>
      <c r="BT40" s="3">
        <f>(BS40*100)/CM40</f>
        <v>3.0590550615545946</v>
      </c>
      <c r="BU40" s="57">
        <f>SUM(BU34+BU37)</f>
        <v>2114</v>
      </c>
      <c r="BV40" s="3">
        <f>(BU40*100)/CM40</f>
        <v>1.5183945527415856</v>
      </c>
      <c r="BW40" s="57">
        <f>SUM(BW34+BW37)</f>
        <v>27987</v>
      </c>
      <c r="BX40" s="3">
        <f>(BW40*100)/CM40</f>
        <v>20.101848792610575</v>
      </c>
      <c r="BY40" s="57">
        <f>SUM(BY34+BY37)</f>
        <v>1273</v>
      </c>
      <c r="BZ40" s="3">
        <f>(BY40*100)/CM40</f>
        <v>0.9143407122232916</v>
      </c>
      <c r="CA40" s="57">
        <f>SUM(CA34+CA37)</f>
        <v>3768</v>
      </c>
      <c r="CB40" s="3">
        <f>(CA40*100)/CM40</f>
        <v>2.706391047649146</v>
      </c>
      <c r="CC40" s="57">
        <f>SUM(CC34+CC37)</f>
        <v>1384</v>
      </c>
      <c r="CD40" s="3">
        <f>(CC40*100)/CM40</f>
        <v>0.9940672000919368</v>
      </c>
      <c r="CE40" s="57">
        <f>SUM(CE34+CE37)</f>
        <v>6406</v>
      </c>
      <c r="CF40" s="3">
        <f>(CE40*100)/CM40</f>
        <v>4.601152083662535</v>
      </c>
      <c r="CG40" s="57">
        <f>SUM(CG34+CG37)</f>
        <v>15918</v>
      </c>
      <c r="CH40" s="3">
        <f>(CG40*100)/CM40</f>
        <v>11.433209314352204</v>
      </c>
      <c r="CI40" s="57">
        <f>SUM(CI34+CI37)</f>
        <v>4448</v>
      </c>
      <c r="CJ40" s="3">
        <f>(CI40*100)/CM40</f>
        <v>3.194805567925531</v>
      </c>
      <c r="CK40" s="57">
        <f>SUM(CK34+CK37)</f>
        <v>2779</v>
      </c>
      <c r="CL40" s="88">
        <f>(CK40*100)/CM40</f>
        <v>1.9960352233059917</v>
      </c>
      <c r="CM40" s="38">
        <f>SUM(CM34+CM37)</f>
        <v>139226</v>
      </c>
      <c r="CN40" s="57">
        <f>SUM(CN34+CN37)</f>
        <v>23867</v>
      </c>
      <c r="CO40" s="57">
        <f>SUM(CO34+CO37)</f>
        <v>327</v>
      </c>
      <c r="CP40" s="57">
        <f>SUM(CP34+CP37)</f>
        <v>69</v>
      </c>
      <c r="CQ40" s="55">
        <f>SUM(CQ34+CQ37)</f>
        <v>24263</v>
      </c>
    </row>
    <row r="41" spans="1:95" ht="12.75">
      <c r="A41" s="72"/>
      <c r="B41" s="72"/>
      <c r="C41" s="72"/>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4"/>
      <c r="AR41" s="73"/>
      <c r="AS41" s="72"/>
      <c r="AT41" s="72"/>
      <c r="AU41" s="72"/>
      <c r="AV41" s="72"/>
      <c r="AW41" s="72"/>
      <c r="AX41" s="72"/>
      <c r="AY41" s="91"/>
      <c r="AZ41" s="72"/>
      <c r="BA41" s="72"/>
      <c r="BB41" s="72"/>
      <c r="BC41" s="72"/>
      <c r="BD41" s="72"/>
      <c r="BE41" s="72"/>
      <c r="BF41" s="72"/>
      <c r="BG41" s="72"/>
      <c r="BH41" s="72"/>
      <c r="BI41" s="72"/>
      <c r="BJ41" s="72"/>
      <c r="BK41" s="72"/>
      <c r="BL41" s="72"/>
      <c r="BM41" s="72"/>
      <c r="BN41" s="72"/>
      <c r="BO41" s="72"/>
      <c r="BP41" s="72"/>
      <c r="BQ41" s="72"/>
      <c r="BR41" s="72"/>
      <c r="BS41" s="72"/>
      <c r="BT41" s="72"/>
      <c r="BU41" s="72"/>
      <c r="BV41" s="72"/>
      <c r="BW41" s="72"/>
      <c r="BX41" s="72"/>
      <c r="BY41" s="72"/>
      <c r="BZ41" s="72"/>
      <c r="CA41" s="72"/>
      <c r="CB41" s="72"/>
      <c r="CC41" s="72"/>
      <c r="CD41" s="72"/>
      <c r="CE41" s="72"/>
      <c r="CF41" s="72"/>
      <c r="CG41" s="72"/>
      <c r="CH41" s="72"/>
      <c r="CI41" s="72"/>
      <c r="CJ41" s="72"/>
      <c r="CK41" s="72"/>
      <c r="CL41" s="72"/>
      <c r="CM41" s="72"/>
      <c r="CN41" s="91"/>
      <c r="CO41" s="72"/>
      <c r="CP41" s="72"/>
      <c r="CQ41" s="89"/>
    </row>
  </sheetData>
  <sheetProtection/>
  <mergeCells count="4">
    <mergeCell ref="CN1:CQ1"/>
    <mergeCell ref="B1:AP1"/>
    <mergeCell ref="AS1:AX1"/>
    <mergeCell ref="AY1:CM1"/>
  </mergeCells>
  <printOptions/>
  <pageMargins left="0.75" right="0.75" top="1" bottom="1" header="0.5" footer="0.5"/>
  <pageSetup orientation="portrait" paperSize="9" r:id="rId1"/>
  <ignoredErrors>
    <ignoredError sqref="BD34 CL34 BB34 AZ34 CL29 CN34 C24:K24 L24:M24 C13:M13 AM24:AO24 BJ29 BH29 CL40 BJ40 M29 K29 I29 G29 E29 C29 AZ24 BB24 BH40 BF40 BD40 AO34 M34 K34 I34 G34 E34 C34 BB40 AZ40 AO40 M40 K40 I40 G40 E40 C40 BJ34 AZ13 BB13 BD13 BF13 BH13 BJ13 CL13 BF29 BD29 BB29 AZ29 BH34 BF34 CL24 BJ24 BH24 BF24 BD24 AM13:AO13 AO29 BL24 BL29 BL13 BL34 BN34 BN29 BN24 BN13 BP34 BP29 BP24 BP13 BR34 BR29 BR24 BR13 BT34 BT29 BT24 BT40 BR40 BP40 BN40 BL40 BT13 O24 O29 Q29 Q24 Q34 O34 O40 Q40 S40 S34 S29 S24 S13 Q13 O13 U34 U29 U24 U13 W29 W34 W40 W13 W24 BV34 BX34 BZ34 CB34 CD34 CF34 CH34 CJ34 AM29 AK13 AK24 AK29 AI29 AI24 AI13 AG13 AG24 AG29 AE29 AE24 AC24 AC13 AE13 AA13 AA24 AA29 AC29 Y13 Y24 Y29 AQ17:AR17 AQ20:AR20 Y34 AA34 AC34 AE34 AG34 AI34 AK34 AM34 AM40 AK40 AI40 AG40 AE40 AC40 AA40 Y40 U40 CJ29 CJ24 CJ13 CH13 CH24 CH29 CF29 CF24 CF13 CD13 CD24 CD29 CB13 CB24 CB29 BZ29 BZ24 BZ13 BX13 BX24 BX29 BV29 BV24 BV13 BV40 BX40 BZ40 CB40 CD40 CF40 CH40 CJ40" formula="1"/>
    <ignoredError sqref="CQ4:CQ12 CQ15:CQ23 CQ26:CQ28" formulaRange="1"/>
  </ignoredErrors>
</worksheet>
</file>

<file path=xl/worksheets/sheet3.xml><?xml version="1.0" encoding="utf-8"?>
<worksheet xmlns="http://schemas.openxmlformats.org/spreadsheetml/2006/main" xmlns:r="http://schemas.openxmlformats.org/officeDocument/2006/relationships">
  <dimension ref="A1:T41"/>
  <sheetViews>
    <sheetView zoomScalePageLayoutView="0" workbookViewId="0" topLeftCell="A1">
      <pane xSplit="1" ySplit="2" topLeftCell="B3" activePane="bottomRight" state="frozen"/>
      <selection pane="topLeft" activeCell="A1" sqref="A1"/>
      <selection pane="topRight" activeCell="C1" sqref="C1"/>
      <selection pane="bottomLeft" activeCell="A4" sqref="A4"/>
      <selection pane="bottomRight" activeCell="B3" sqref="B3"/>
    </sheetView>
  </sheetViews>
  <sheetFormatPr defaultColWidth="9.140625" defaultRowHeight="12.75"/>
  <cols>
    <col min="1" max="1" width="26.28125" style="0" customWidth="1"/>
    <col min="2" max="2" width="12.421875" style="0" customWidth="1"/>
    <col min="3" max="3" width="5.7109375" style="0" customWidth="1"/>
    <col min="4" max="4" width="11.140625" style="0" customWidth="1"/>
    <col min="5" max="5" width="5.7109375" style="0" customWidth="1"/>
    <col min="6" max="6" width="11.140625" style="0" customWidth="1"/>
    <col min="7" max="7" width="5.7109375" style="0" customWidth="1"/>
    <col min="8" max="8" width="11.140625" style="0" customWidth="1"/>
    <col min="9" max="9" width="5.7109375" style="0" customWidth="1"/>
    <col min="10" max="10" width="11.140625" style="0" customWidth="1"/>
    <col min="11" max="11" width="5.7109375" style="0" customWidth="1"/>
    <col min="12" max="12" width="10.140625" style="0" customWidth="1"/>
    <col min="13" max="14" width="10.140625" style="7" customWidth="1"/>
    <col min="15" max="20" width="12.7109375" style="0" customWidth="1"/>
  </cols>
  <sheetData>
    <row r="1" spans="1:20" ht="12.75">
      <c r="A1" s="39"/>
      <c r="B1" s="115"/>
      <c r="C1" s="116"/>
      <c r="D1" s="116"/>
      <c r="E1" s="116"/>
      <c r="F1" s="116"/>
      <c r="G1" s="116"/>
      <c r="H1" s="116"/>
      <c r="I1" s="116"/>
      <c r="J1" s="116"/>
      <c r="K1" s="116"/>
      <c r="L1" s="117"/>
      <c r="M1" s="56"/>
      <c r="N1" s="56"/>
      <c r="O1" s="118" t="s">
        <v>0</v>
      </c>
      <c r="P1" s="119"/>
      <c r="Q1" s="119"/>
      <c r="R1" s="119"/>
      <c r="S1" s="119"/>
      <c r="T1" s="120"/>
    </row>
    <row r="2" spans="1:20" ht="76.5">
      <c r="A2" s="81"/>
      <c r="B2" s="24" t="s">
        <v>91</v>
      </c>
      <c r="C2" s="25" t="s">
        <v>1</v>
      </c>
      <c r="D2" s="25" t="s">
        <v>95</v>
      </c>
      <c r="E2" s="25" t="s">
        <v>1</v>
      </c>
      <c r="F2" s="30" t="s">
        <v>92</v>
      </c>
      <c r="G2" s="25" t="s">
        <v>1</v>
      </c>
      <c r="H2" s="25" t="s">
        <v>93</v>
      </c>
      <c r="I2" s="25" t="s">
        <v>1</v>
      </c>
      <c r="J2" s="25" t="s">
        <v>94</v>
      </c>
      <c r="K2" s="25" t="s">
        <v>1</v>
      </c>
      <c r="L2" s="26" t="s">
        <v>2</v>
      </c>
      <c r="M2" s="25" t="s">
        <v>3</v>
      </c>
      <c r="N2" s="25" t="s">
        <v>4</v>
      </c>
      <c r="O2" s="24" t="s">
        <v>34</v>
      </c>
      <c r="P2" s="25" t="s">
        <v>62</v>
      </c>
      <c r="Q2" s="25" t="s">
        <v>35</v>
      </c>
      <c r="R2" s="27" t="s">
        <v>36</v>
      </c>
      <c r="S2" s="27" t="s">
        <v>37</v>
      </c>
      <c r="T2" s="26" t="s">
        <v>5</v>
      </c>
    </row>
    <row r="3" spans="13:20" ht="12.75">
      <c r="M3" s="42"/>
      <c r="N3" s="43"/>
      <c r="T3" s="53"/>
    </row>
    <row r="4" spans="1:20" ht="12.75">
      <c r="A4" s="1" t="s">
        <v>6</v>
      </c>
      <c r="B4">
        <v>158</v>
      </c>
      <c r="C4" s="3">
        <f aca="true" t="shared" si="0" ref="C4:C12">(B4*100)/L4</f>
        <v>6.100386100386101</v>
      </c>
      <c r="D4" s="6">
        <v>851</v>
      </c>
      <c r="E4" s="8">
        <f aca="true" t="shared" si="1" ref="E4:E12">(D4*100)/L4</f>
        <v>32.857142857142854</v>
      </c>
      <c r="F4">
        <v>55</v>
      </c>
      <c r="G4" s="8">
        <f aca="true" t="shared" si="2" ref="G4:G12">(F4*100)/L4</f>
        <v>2.1235521235521237</v>
      </c>
      <c r="H4" s="4">
        <v>1312</v>
      </c>
      <c r="I4" s="5">
        <f aca="true" t="shared" si="3" ref="I4:I12">(H4*100)/L4</f>
        <v>50.656370656370655</v>
      </c>
      <c r="J4" s="2">
        <v>214</v>
      </c>
      <c r="K4" s="8">
        <f aca="true" t="shared" si="4" ref="K4:K12">(J4*100)/L4</f>
        <v>8.262548262548263</v>
      </c>
      <c r="L4" s="13">
        <f aca="true" t="shared" si="5" ref="L4:L10">J4+H4+F4+D4+B4</f>
        <v>2590</v>
      </c>
      <c r="M4" s="44">
        <f>H4-D4</f>
        <v>461</v>
      </c>
      <c r="N4" s="45">
        <f>I4-E4</f>
        <v>17.7992277992278</v>
      </c>
      <c r="O4" s="2"/>
      <c r="P4">
        <v>2</v>
      </c>
      <c r="Q4" s="2"/>
      <c r="R4" s="2">
        <v>66</v>
      </c>
      <c r="S4" s="2">
        <v>1</v>
      </c>
      <c r="T4" s="35">
        <f aca="true" t="shared" si="6" ref="T4:T12">SUM(O4:S4)</f>
        <v>69</v>
      </c>
    </row>
    <row r="5" spans="1:20" ht="12.75">
      <c r="A5" s="1" t="s">
        <v>7</v>
      </c>
      <c r="B5">
        <v>186</v>
      </c>
      <c r="C5" s="3">
        <f t="shared" si="0"/>
        <v>7.398568019093079</v>
      </c>
      <c r="D5" s="6">
        <v>754</v>
      </c>
      <c r="E5" s="8">
        <f t="shared" si="1"/>
        <v>29.992044550517104</v>
      </c>
      <c r="F5">
        <v>47</v>
      </c>
      <c r="G5" s="8">
        <f t="shared" si="2"/>
        <v>1.869530628480509</v>
      </c>
      <c r="H5" s="4">
        <v>1331</v>
      </c>
      <c r="I5" s="5">
        <f t="shared" si="3"/>
        <v>52.94351630867144</v>
      </c>
      <c r="J5" s="2">
        <v>196</v>
      </c>
      <c r="K5" s="8">
        <f t="shared" si="4"/>
        <v>7.796340493237868</v>
      </c>
      <c r="L5" s="13">
        <f t="shared" si="5"/>
        <v>2514</v>
      </c>
      <c r="M5" s="44">
        <f>H5-D5</f>
        <v>577</v>
      </c>
      <c r="N5" s="45">
        <f>I5-E5</f>
        <v>22.951471758154337</v>
      </c>
      <c r="O5" s="2"/>
      <c r="P5">
        <v>6</v>
      </c>
      <c r="Q5" s="2"/>
      <c r="R5" s="2">
        <v>62</v>
      </c>
      <c r="S5" s="2">
        <v>3</v>
      </c>
      <c r="T5" s="35">
        <f t="shared" si="6"/>
        <v>71</v>
      </c>
    </row>
    <row r="6" spans="1:20" ht="12.75">
      <c r="A6" s="1" t="s">
        <v>8</v>
      </c>
      <c r="B6">
        <v>158</v>
      </c>
      <c r="C6" s="3">
        <f t="shared" si="0"/>
        <v>6.550580431177446</v>
      </c>
      <c r="D6" s="4">
        <v>1160</v>
      </c>
      <c r="E6" s="5">
        <f t="shared" si="1"/>
        <v>48.09286898839137</v>
      </c>
      <c r="F6">
        <v>51</v>
      </c>
      <c r="G6" s="8">
        <f t="shared" si="2"/>
        <v>2.1144278606965172</v>
      </c>
      <c r="H6">
        <v>876</v>
      </c>
      <c r="I6" s="8">
        <f t="shared" si="3"/>
        <v>36.318407960199</v>
      </c>
      <c r="J6" s="6">
        <v>167</v>
      </c>
      <c r="K6" s="8">
        <f t="shared" si="4"/>
        <v>6.923714759535655</v>
      </c>
      <c r="L6" s="13">
        <f t="shared" si="5"/>
        <v>2412</v>
      </c>
      <c r="M6" s="44">
        <f>D6-H6</f>
        <v>284</v>
      </c>
      <c r="N6" s="45">
        <f>E6-I6</f>
        <v>11.77446102819237</v>
      </c>
      <c r="O6" s="2"/>
      <c r="P6">
        <v>11</v>
      </c>
      <c r="Q6" s="2"/>
      <c r="R6" s="2">
        <v>64</v>
      </c>
      <c r="S6" s="2">
        <v>1</v>
      </c>
      <c r="T6" s="35">
        <f t="shared" si="6"/>
        <v>76</v>
      </c>
    </row>
    <row r="7" spans="1:20" ht="12.75">
      <c r="A7" s="1" t="s">
        <v>9</v>
      </c>
      <c r="B7" s="2">
        <v>166</v>
      </c>
      <c r="C7" s="3">
        <f t="shared" si="0"/>
        <v>7.470747074707471</v>
      </c>
      <c r="D7" s="6">
        <v>784</v>
      </c>
      <c r="E7" s="8">
        <f t="shared" si="1"/>
        <v>35.28352835283528</v>
      </c>
      <c r="F7" s="6">
        <v>59</v>
      </c>
      <c r="G7" s="8">
        <f t="shared" si="2"/>
        <v>2.6552655265526552</v>
      </c>
      <c r="H7" s="4">
        <v>1021</v>
      </c>
      <c r="I7" s="5">
        <f t="shared" si="3"/>
        <v>45.94959495949595</v>
      </c>
      <c r="J7" s="6">
        <v>192</v>
      </c>
      <c r="K7" s="8">
        <f t="shared" si="4"/>
        <v>8.64086408640864</v>
      </c>
      <c r="L7" s="13">
        <f t="shared" si="5"/>
        <v>2222</v>
      </c>
      <c r="M7" s="44">
        <f>H7-D7</f>
        <v>237</v>
      </c>
      <c r="N7" s="45">
        <f>I7-E7</f>
        <v>10.666066606660664</v>
      </c>
      <c r="O7" s="2"/>
      <c r="P7">
        <v>4</v>
      </c>
      <c r="Q7" s="2"/>
      <c r="R7" s="2">
        <v>55</v>
      </c>
      <c r="S7" s="2">
        <v>5</v>
      </c>
      <c r="T7" s="35">
        <f t="shared" si="6"/>
        <v>64</v>
      </c>
    </row>
    <row r="8" spans="1:20" ht="12.75">
      <c r="A8" s="1" t="s">
        <v>67</v>
      </c>
      <c r="B8">
        <v>115</v>
      </c>
      <c r="C8" s="3">
        <f t="shared" si="0"/>
        <v>4.663422546634226</v>
      </c>
      <c r="D8" s="4">
        <v>1172</v>
      </c>
      <c r="E8" s="5">
        <f t="shared" si="1"/>
        <v>47.526358475263585</v>
      </c>
      <c r="F8">
        <v>53</v>
      </c>
      <c r="G8" s="8">
        <f t="shared" si="2"/>
        <v>2.149229521492295</v>
      </c>
      <c r="H8">
        <v>995</v>
      </c>
      <c r="I8" s="8">
        <f t="shared" si="3"/>
        <v>40.34874290348743</v>
      </c>
      <c r="J8" s="6">
        <v>131</v>
      </c>
      <c r="K8" s="8">
        <f t="shared" si="4"/>
        <v>5.312246553122465</v>
      </c>
      <c r="L8" s="13">
        <f t="shared" si="5"/>
        <v>2466</v>
      </c>
      <c r="M8" s="44">
        <f>D8-H8</f>
        <v>177</v>
      </c>
      <c r="N8" s="45">
        <f>E8-I8</f>
        <v>7.177615571776158</v>
      </c>
      <c r="O8" s="2"/>
      <c r="P8">
        <v>12</v>
      </c>
      <c r="Q8" s="2"/>
      <c r="R8" s="2">
        <v>45</v>
      </c>
      <c r="S8" s="2">
        <v>2</v>
      </c>
      <c r="T8" s="35">
        <f t="shared" si="6"/>
        <v>59</v>
      </c>
    </row>
    <row r="9" spans="1:20" ht="12.75">
      <c r="A9" s="1" t="s">
        <v>10</v>
      </c>
      <c r="B9">
        <v>108</v>
      </c>
      <c r="C9" s="3">
        <f t="shared" si="0"/>
        <v>4.215456674473068</v>
      </c>
      <c r="D9" s="6">
        <v>1084</v>
      </c>
      <c r="E9" s="8">
        <f t="shared" si="1"/>
        <v>42.31069476971116</v>
      </c>
      <c r="F9">
        <v>41</v>
      </c>
      <c r="G9" s="8">
        <f t="shared" si="2"/>
        <v>1.600312256049961</v>
      </c>
      <c r="H9" s="4">
        <v>1164</v>
      </c>
      <c r="I9" s="5">
        <f t="shared" si="3"/>
        <v>45.433255269320846</v>
      </c>
      <c r="J9" s="2">
        <v>165</v>
      </c>
      <c r="K9" s="8">
        <f t="shared" si="4"/>
        <v>6.4402810304449645</v>
      </c>
      <c r="L9" s="13">
        <f t="shared" si="5"/>
        <v>2562</v>
      </c>
      <c r="M9" s="44">
        <f>H9-D9</f>
        <v>80</v>
      </c>
      <c r="N9" s="45">
        <f>I9-E9</f>
        <v>3.1225604996096834</v>
      </c>
      <c r="O9" s="2"/>
      <c r="P9">
        <v>5</v>
      </c>
      <c r="Q9" s="2"/>
      <c r="R9" s="2">
        <v>53</v>
      </c>
      <c r="S9" s="2">
        <v>2</v>
      </c>
      <c r="T9" s="35">
        <f t="shared" si="6"/>
        <v>60</v>
      </c>
    </row>
    <row r="10" spans="1:20" ht="12.75">
      <c r="A10" s="1" t="s">
        <v>11</v>
      </c>
      <c r="B10" s="2">
        <v>123</v>
      </c>
      <c r="C10" s="3">
        <f t="shared" si="0"/>
        <v>4.89065606361829</v>
      </c>
      <c r="D10" s="4">
        <v>1186</v>
      </c>
      <c r="E10" s="5">
        <f t="shared" si="1"/>
        <v>47.157057654075544</v>
      </c>
      <c r="F10" s="2">
        <v>44</v>
      </c>
      <c r="G10" s="8">
        <f t="shared" si="2"/>
        <v>1.7495029821073558</v>
      </c>
      <c r="H10" s="6">
        <v>1019</v>
      </c>
      <c r="I10" s="8">
        <f t="shared" si="3"/>
        <v>40.5168986083499</v>
      </c>
      <c r="J10" s="6">
        <v>143</v>
      </c>
      <c r="K10" s="8">
        <f t="shared" si="4"/>
        <v>5.685884691848907</v>
      </c>
      <c r="L10" s="13">
        <f t="shared" si="5"/>
        <v>2515</v>
      </c>
      <c r="M10" s="44">
        <f>D10-H10</f>
        <v>167</v>
      </c>
      <c r="N10" s="45">
        <f>E10-I10</f>
        <v>6.640159045725646</v>
      </c>
      <c r="O10" s="2"/>
      <c r="P10">
        <v>8</v>
      </c>
      <c r="Q10" s="2"/>
      <c r="R10" s="2">
        <v>56</v>
      </c>
      <c r="S10" s="2">
        <v>1</v>
      </c>
      <c r="T10" s="35">
        <f t="shared" si="6"/>
        <v>65</v>
      </c>
    </row>
    <row r="11" spans="1:20" ht="12.75">
      <c r="A11" s="1" t="s">
        <v>12</v>
      </c>
      <c r="B11">
        <v>129</v>
      </c>
      <c r="C11" s="3">
        <f t="shared" si="0"/>
        <v>5.584415584415584</v>
      </c>
      <c r="D11" s="6">
        <v>610</v>
      </c>
      <c r="E11" s="8">
        <f t="shared" si="1"/>
        <v>26.406926406926406</v>
      </c>
      <c r="F11">
        <v>51</v>
      </c>
      <c r="G11" s="8">
        <f t="shared" si="2"/>
        <v>2.207792207792208</v>
      </c>
      <c r="H11" s="4">
        <v>1316</v>
      </c>
      <c r="I11" s="5">
        <f t="shared" si="3"/>
        <v>56.96969696969697</v>
      </c>
      <c r="J11" s="2">
        <v>204</v>
      </c>
      <c r="K11" s="8">
        <f t="shared" si="4"/>
        <v>8.831168831168831</v>
      </c>
      <c r="L11" s="13">
        <f>J11+H11+F11+D11+B11</f>
        <v>2310</v>
      </c>
      <c r="M11" s="44">
        <f>H11-D11</f>
        <v>706</v>
      </c>
      <c r="N11" s="45">
        <f>I11-E11</f>
        <v>30.562770562770563</v>
      </c>
      <c r="O11" s="2"/>
      <c r="P11">
        <v>5</v>
      </c>
      <c r="Q11" s="2"/>
      <c r="R11" s="2">
        <v>67</v>
      </c>
      <c r="S11" s="2"/>
      <c r="T11" s="35">
        <f t="shared" si="6"/>
        <v>72</v>
      </c>
    </row>
    <row r="12" spans="1:20" ht="12.75">
      <c r="A12" s="1" t="s">
        <v>13</v>
      </c>
      <c r="B12">
        <v>140</v>
      </c>
      <c r="C12" s="3">
        <f t="shared" si="0"/>
        <v>6.148440931049627</v>
      </c>
      <c r="D12" s="4">
        <v>1129</v>
      </c>
      <c r="E12" s="5">
        <f t="shared" si="1"/>
        <v>49.58278436539306</v>
      </c>
      <c r="F12">
        <v>55</v>
      </c>
      <c r="G12" s="8">
        <f t="shared" si="2"/>
        <v>2.4154589371980677</v>
      </c>
      <c r="H12">
        <v>735</v>
      </c>
      <c r="I12" s="8">
        <f t="shared" si="3"/>
        <v>32.27931488801054</v>
      </c>
      <c r="J12" s="6">
        <v>218</v>
      </c>
      <c r="K12" s="8">
        <f t="shared" si="4"/>
        <v>9.574000878348704</v>
      </c>
      <c r="L12" s="13">
        <f>J12+H12+F12+D12+B12</f>
        <v>2277</v>
      </c>
      <c r="M12" s="44">
        <f>D12-H12</f>
        <v>394</v>
      </c>
      <c r="N12" s="45">
        <f>E12-I12</f>
        <v>17.30346947738252</v>
      </c>
      <c r="O12" s="2"/>
      <c r="P12">
        <v>5</v>
      </c>
      <c r="Q12" s="2"/>
      <c r="R12" s="2">
        <v>70</v>
      </c>
      <c r="S12" s="2">
        <v>2</v>
      </c>
      <c r="T12" s="35">
        <f t="shared" si="6"/>
        <v>77</v>
      </c>
    </row>
    <row r="13" spans="1:20" s="19" customFormat="1" ht="12.75">
      <c r="A13" s="15" t="s">
        <v>14</v>
      </c>
      <c r="B13" s="16">
        <f>SUM(B4:B12)</f>
        <v>1283</v>
      </c>
      <c r="C13" s="17">
        <f>B13*100/L13</f>
        <v>5.867020303640022</v>
      </c>
      <c r="D13" s="16">
        <f>SUM(D4:D12)</f>
        <v>8730</v>
      </c>
      <c r="E13" s="17">
        <f>D13*100/L13</f>
        <v>39.92134625937443</v>
      </c>
      <c r="F13" s="16">
        <f>SUM(F4:F12)</f>
        <v>456</v>
      </c>
      <c r="G13" s="17">
        <f>F13*100/L13</f>
        <v>2.085238704957015</v>
      </c>
      <c r="H13" s="96">
        <f>SUM(H4:H12)</f>
        <v>9769</v>
      </c>
      <c r="I13" s="97">
        <f>H13*100/L13</f>
        <v>44.67258094018658</v>
      </c>
      <c r="J13" s="16">
        <f>SUM(J4:J12)</f>
        <v>1630</v>
      </c>
      <c r="K13" s="17">
        <f>J13*100/L13</f>
        <v>7.453813791841961</v>
      </c>
      <c r="L13" s="18">
        <f>SUM(L4:L12)</f>
        <v>21868</v>
      </c>
      <c r="M13" s="46">
        <f>H13-D13</f>
        <v>1039</v>
      </c>
      <c r="N13" s="94">
        <f>I13-E13</f>
        <v>4.751234680812146</v>
      </c>
      <c r="O13" s="16">
        <f aca="true" t="shared" si="7" ref="O13:T13">SUM(O4:O12)</f>
        <v>0</v>
      </c>
      <c r="P13" s="16">
        <f t="shared" si="7"/>
        <v>58</v>
      </c>
      <c r="Q13" s="16">
        <f t="shared" si="7"/>
        <v>0</v>
      </c>
      <c r="R13" s="16">
        <f t="shared" si="7"/>
        <v>538</v>
      </c>
      <c r="S13" s="16">
        <f t="shared" si="7"/>
        <v>17</v>
      </c>
      <c r="T13" s="54">
        <f t="shared" si="7"/>
        <v>613</v>
      </c>
    </row>
    <row r="14" spans="8:20" ht="12.75">
      <c r="H14" s="7"/>
      <c r="I14" s="7"/>
      <c r="J14" s="7"/>
      <c r="K14" s="7"/>
      <c r="M14" s="47"/>
      <c r="N14" s="48"/>
      <c r="T14" s="41"/>
    </row>
    <row r="15" spans="1:20" ht="12.75">
      <c r="A15" s="1" t="s">
        <v>15</v>
      </c>
      <c r="B15">
        <v>209</v>
      </c>
      <c r="C15" s="3">
        <f aca="true" t="shared" si="8" ref="C15:C23">(B15*100)/L15</f>
        <v>7.7955986572174565</v>
      </c>
      <c r="D15" s="4">
        <v>1222</v>
      </c>
      <c r="E15" s="5">
        <f aca="true" t="shared" si="9" ref="E15:E23">(D15*100)/L15</f>
        <v>45.58000745990302</v>
      </c>
      <c r="F15">
        <v>87</v>
      </c>
      <c r="G15" s="3">
        <f aca="true" t="shared" si="10" ref="G15:G23">(F15*100)/L15</f>
        <v>3.2450578142484146</v>
      </c>
      <c r="H15">
        <v>830</v>
      </c>
      <c r="I15" s="8">
        <f aca="true" t="shared" si="11" ref="I15:I23">(H15*100)/L15</f>
        <v>30.958597538232002</v>
      </c>
      <c r="J15" s="6">
        <v>333</v>
      </c>
      <c r="K15" s="8">
        <f aca="true" t="shared" si="12" ref="K15:K23">(J15*100)/L15</f>
        <v>12.420738530399104</v>
      </c>
      <c r="L15" s="13">
        <f aca="true" t="shared" si="13" ref="L15:L23">J15+H15+F15+D15+B15</f>
        <v>2681</v>
      </c>
      <c r="M15" s="44">
        <f>D15-H15</f>
        <v>392</v>
      </c>
      <c r="N15" s="45">
        <f>E15-I15</f>
        <v>14.62140992167102</v>
      </c>
      <c r="O15" s="2"/>
      <c r="P15">
        <v>3</v>
      </c>
      <c r="Q15" s="2"/>
      <c r="R15" s="2">
        <v>51</v>
      </c>
      <c r="S15" s="2">
        <v>5</v>
      </c>
      <c r="T15" s="35">
        <f aca="true" t="shared" si="14" ref="T15:T23">SUM(O15:S15)</f>
        <v>59</v>
      </c>
    </row>
    <row r="16" spans="1:20" ht="12.75">
      <c r="A16" s="1" t="s">
        <v>16</v>
      </c>
      <c r="B16">
        <v>182</v>
      </c>
      <c r="C16" s="3">
        <f t="shared" si="8"/>
        <v>7.592824363788068</v>
      </c>
      <c r="D16" s="4">
        <v>1098</v>
      </c>
      <c r="E16" s="5">
        <f t="shared" si="9"/>
        <v>45.8072590738423</v>
      </c>
      <c r="F16">
        <v>50</v>
      </c>
      <c r="G16" s="8">
        <f t="shared" si="10"/>
        <v>2.0859407592824364</v>
      </c>
      <c r="H16">
        <v>770</v>
      </c>
      <c r="I16" s="8">
        <f t="shared" si="11"/>
        <v>32.12348769294952</v>
      </c>
      <c r="J16" s="6">
        <v>297</v>
      </c>
      <c r="K16" s="8">
        <f t="shared" si="12"/>
        <v>12.390488110137673</v>
      </c>
      <c r="L16" s="13">
        <f t="shared" si="13"/>
        <v>2397</v>
      </c>
      <c r="M16" s="44">
        <f>D16-H16</f>
        <v>328</v>
      </c>
      <c r="N16" s="45">
        <f>E16-I16</f>
        <v>13.683771380892786</v>
      </c>
      <c r="O16" s="2"/>
      <c r="P16">
        <v>7</v>
      </c>
      <c r="Q16" s="2"/>
      <c r="R16" s="2">
        <v>68</v>
      </c>
      <c r="S16" s="2">
        <v>3</v>
      </c>
      <c r="T16" s="35">
        <f t="shared" si="14"/>
        <v>78</v>
      </c>
    </row>
    <row r="17" spans="1:20" ht="12.75">
      <c r="A17" s="1" t="s">
        <v>17</v>
      </c>
      <c r="B17">
        <v>189</v>
      </c>
      <c r="C17" s="3">
        <f t="shared" si="8"/>
        <v>6.762075134168158</v>
      </c>
      <c r="D17" s="6">
        <v>1090</v>
      </c>
      <c r="E17" s="8">
        <f t="shared" si="9"/>
        <v>38.998211091234346</v>
      </c>
      <c r="F17">
        <v>62</v>
      </c>
      <c r="G17" s="8">
        <f t="shared" si="10"/>
        <v>2.21824686940966</v>
      </c>
      <c r="H17" s="4">
        <v>1138</v>
      </c>
      <c r="I17" s="5">
        <f t="shared" si="11"/>
        <v>40.715563506261184</v>
      </c>
      <c r="J17" s="2">
        <v>316</v>
      </c>
      <c r="K17" s="8">
        <f t="shared" si="12"/>
        <v>11.305903398926654</v>
      </c>
      <c r="L17" s="13">
        <f t="shared" si="13"/>
        <v>2795</v>
      </c>
      <c r="M17" s="44">
        <f>H17-D17</f>
        <v>48</v>
      </c>
      <c r="N17" s="45">
        <f>I17-E17</f>
        <v>1.7173524150268378</v>
      </c>
      <c r="O17" s="2"/>
      <c r="P17">
        <v>7</v>
      </c>
      <c r="Q17" s="2"/>
      <c r="R17" s="2">
        <v>37</v>
      </c>
      <c r="S17" s="2">
        <v>2</v>
      </c>
      <c r="T17" s="35">
        <f t="shared" si="14"/>
        <v>46</v>
      </c>
    </row>
    <row r="18" spans="1:20" ht="12.75">
      <c r="A18" s="1" t="s">
        <v>18</v>
      </c>
      <c r="B18">
        <v>211</v>
      </c>
      <c r="C18" s="3">
        <f t="shared" si="8"/>
        <v>7.884902840059791</v>
      </c>
      <c r="D18" s="4">
        <v>1251</v>
      </c>
      <c r="E18" s="5">
        <f t="shared" si="9"/>
        <v>46.74887892376682</v>
      </c>
      <c r="F18">
        <v>62</v>
      </c>
      <c r="G18" s="8">
        <f t="shared" si="10"/>
        <v>2.3168908819133036</v>
      </c>
      <c r="H18">
        <v>812</v>
      </c>
      <c r="I18" s="8">
        <f t="shared" si="11"/>
        <v>30.343796711509714</v>
      </c>
      <c r="J18" s="6">
        <v>340</v>
      </c>
      <c r="K18" s="8">
        <f t="shared" si="12"/>
        <v>12.705530642750373</v>
      </c>
      <c r="L18" s="13">
        <f t="shared" si="13"/>
        <v>2676</v>
      </c>
      <c r="M18" s="44">
        <f aca="true" t="shared" si="15" ref="M18:N24">D18-H18</f>
        <v>439</v>
      </c>
      <c r="N18" s="45">
        <f t="shared" si="15"/>
        <v>16.405082212257103</v>
      </c>
      <c r="O18" s="2"/>
      <c r="P18">
        <v>3</v>
      </c>
      <c r="Q18" s="2"/>
      <c r="R18" s="2">
        <v>34</v>
      </c>
      <c r="S18" s="2"/>
      <c r="T18" s="35">
        <f t="shared" si="14"/>
        <v>37</v>
      </c>
    </row>
    <row r="19" spans="1:20" ht="12.75">
      <c r="A19" s="1" t="s">
        <v>19</v>
      </c>
      <c r="B19" s="2">
        <v>142</v>
      </c>
      <c r="C19" s="3">
        <f t="shared" si="8"/>
        <v>5.814905814905815</v>
      </c>
      <c r="D19" s="4">
        <v>1266</v>
      </c>
      <c r="E19" s="5">
        <f t="shared" si="9"/>
        <v>51.842751842751845</v>
      </c>
      <c r="F19" s="2">
        <v>62</v>
      </c>
      <c r="G19" s="8">
        <f t="shared" si="10"/>
        <v>2.538902538902539</v>
      </c>
      <c r="H19" s="6">
        <v>740</v>
      </c>
      <c r="I19" s="8">
        <f t="shared" si="11"/>
        <v>30.303030303030305</v>
      </c>
      <c r="J19" s="6">
        <v>232</v>
      </c>
      <c r="K19" s="8">
        <f t="shared" si="12"/>
        <v>9.5004095004095</v>
      </c>
      <c r="L19" s="13">
        <f t="shared" si="13"/>
        <v>2442</v>
      </c>
      <c r="M19" s="44">
        <f t="shared" si="15"/>
        <v>526</v>
      </c>
      <c r="N19" s="45">
        <f t="shared" si="15"/>
        <v>21.53972153972154</v>
      </c>
      <c r="O19" s="2"/>
      <c r="P19">
        <v>4</v>
      </c>
      <c r="Q19" s="2"/>
      <c r="R19" s="2">
        <v>54</v>
      </c>
      <c r="S19" s="2">
        <v>2</v>
      </c>
      <c r="T19" s="35">
        <f t="shared" si="14"/>
        <v>60</v>
      </c>
    </row>
    <row r="20" spans="1:20" ht="12.75">
      <c r="A20" s="1" t="s">
        <v>20</v>
      </c>
      <c r="B20">
        <v>204</v>
      </c>
      <c r="C20" s="3">
        <f t="shared" si="8"/>
        <v>7.3328540618260245</v>
      </c>
      <c r="D20" s="4">
        <v>1252</v>
      </c>
      <c r="E20" s="5">
        <f t="shared" si="9"/>
        <v>45.00359453630482</v>
      </c>
      <c r="F20">
        <v>60</v>
      </c>
      <c r="G20" s="8">
        <f t="shared" si="10"/>
        <v>2.156721782890007</v>
      </c>
      <c r="H20" s="2">
        <v>1010</v>
      </c>
      <c r="I20" s="8">
        <f t="shared" si="11"/>
        <v>36.30481667864846</v>
      </c>
      <c r="J20" s="6">
        <v>256</v>
      </c>
      <c r="K20" s="8">
        <f t="shared" si="12"/>
        <v>9.202012940330697</v>
      </c>
      <c r="L20" s="13">
        <f t="shared" si="13"/>
        <v>2782</v>
      </c>
      <c r="M20" s="44">
        <f t="shared" si="15"/>
        <v>242</v>
      </c>
      <c r="N20" s="45">
        <f t="shared" si="15"/>
        <v>8.69877785765636</v>
      </c>
      <c r="O20" s="2"/>
      <c r="P20">
        <v>7</v>
      </c>
      <c r="Q20" s="2"/>
      <c r="R20" s="2">
        <v>34</v>
      </c>
      <c r="S20" s="2">
        <v>2</v>
      </c>
      <c r="T20" s="35">
        <f t="shared" si="14"/>
        <v>43</v>
      </c>
    </row>
    <row r="21" spans="1:20" ht="12.75">
      <c r="A21" s="1" t="s">
        <v>21</v>
      </c>
      <c r="B21">
        <v>169</v>
      </c>
      <c r="C21" s="3">
        <f t="shared" si="8"/>
        <v>5.752212389380531</v>
      </c>
      <c r="D21" s="4">
        <v>1591</v>
      </c>
      <c r="E21" s="5">
        <f t="shared" si="9"/>
        <v>54.152484683458134</v>
      </c>
      <c r="F21">
        <v>81</v>
      </c>
      <c r="G21" s="3">
        <f t="shared" si="10"/>
        <v>2.7569775357385975</v>
      </c>
      <c r="H21">
        <v>874</v>
      </c>
      <c r="I21" s="8">
        <f t="shared" si="11"/>
        <v>29.748127978216473</v>
      </c>
      <c r="J21" s="6">
        <v>223</v>
      </c>
      <c r="K21" s="8">
        <f t="shared" si="12"/>
        <v>7.590197413206263</v>
      </c>
      <c r="L21" s="13">
        <f t="shared" si="13"/>
        <v>2938</v>
      </c>
      <c r="M21" s="44">
        <f t="shared" si="15"/>
        <v>717</v>
      </c>
      <c r="N21" s="45">
        <f t="shared" si="15"/>
        <v>24.40435670524166</v>
      </c>
      <c r="O21" s="2"/>
      <c r="P21">
        <v>1</v>
      </c>
      <c r="Q21" s="2"/>
      <c r="R21" s="2">
        <v>102</v>
      </c>
      <c r="S21" s="2">
        <v>1</v>
      </c>
      <c r="T21" s="35">
        <f t="shared" si="14"/>
        <v>104</v>
      </c>
    </row>
    <row r="22" spans="1:20" ht="12.75">
      <c r="A22" s="1" t="s">
        <v>22</v>
      </c>
      <c r="B22">
        <v>162</v>
      </c>
      <c r="C22" s="3">
        <f t="shared" si="8"/>
        <v>6.148007590132828</v>
      </c>
      <c r="D22" s="4">
        <v>1372</v>
      </c>
      <c r="E22" s="5">
        <f t="shared" si="9"/>
        <v>52.06831119544592</v>
      </c>
      <c r="F22">
        <v>67</v>
      </c>
      <c r="G22" s="3">
        <f t="shared" si="10"/>
        <v>2.5426944971537</v>
      </c>
      <c r="H22">
        <v>828</v>
      </c>
      <c r="I22" s="8">
        <f t="shared" si="11"/>
        <v>31.42314990512334</v>
      </c>
      <c r="J22" s="6">
        <v>206</v>
      </c>
      <c r="K22" s="8">
        <f t="shared" si="12"/>
        <v>7.817836812144212</v>
      </c>
      <c r="L22" s="13">
        <f t="shared" si="13"/>
        <v>2635</v>
      </c>
      <c r="M22" s="44">
        <f t="shared" si="15"/>
        <v>544</v>
      </c>
      <c r="N22" s="45">
        <f t="shared" si="15"/>
        <v>20.645161290322584</v>
      </c>
      <c r="O22" s="2"/>
      <c r="P22">
        <v>7</v>
      </c>
      <c r="Q22" s="2">
        <v>1</v>
      </c>
      <c r="R22" s="2">
        <v>100</v>
      </c>
      <c r="S22" s="2">
        <v>2</v>
      </c>
      <c r="T22" s="35">
        <f t="shared" si="14"/>
        <v>110</v>
      </c>
    </row>
    <row r="23" spans="1:20" ht="12.75">
      <c r="A23" s="1" t="s">
        <v>23</v>
      </c>
      <c r="B23" s="2">
        <v>144</v>
      </c>
      <c r="C23" s="3">
        <f t="shared" si="8"/>
        <v>5.5619930475086905</v>
      </c>
      <c r="D23" s="4">
        <v>1221</v>
      </c>
      <c r="E23" s="5">
        <f t="shared" si="9"/>
        <v>47.161066048667436</v>
      </c>
      <c r="F23" s="2">
        <v>56</v>
      </c>
      <c r="G23" s="3">
        <f t="shared" si="10"/>
        <v>2.16299729625338</v>
      </c>
      <c r="H23" s="6">
        <v>864</v>
      </c>
      <c r="I23" s="8">
        <f t="shared" si="11"/>
        <v>33.371958285052145</v>
      </c>
      <c r="J23" s="6">
        <v>304</v>
      </c>
      <c r="K23" s="8">
        <f t="shared" si="12"/>
        <v>11.741985322518348</v>
      </c>
      <c r="L23" s="13">
        <f t="shared" si="13"/>
        <v>2589</v>
      </c>
      <c r="M23" s="44">
        <f t="shared" si="15"/>
        <v>357</v>
      </c>
      <c r="N23" s="45">
        <f t="shared" si="15"/>
        <v>13.789107763615291</v>
      </c>
      <c r="O23" s="2"/>
      <c r="P23">
        <v>9</v>
      </c>
      <c r="Q23" s="2"/>
      <c r="R23" s="2">
        <v>46</v>
      </c>
      <c r="S23" s="2">
        <v>6</v>
      </c>
      <c r="T23" s="35">
        <f t="shared" si="14"/>
        <v>61</v>
      </c>
    </row>
    <row r="24" spans="1:20" s="19" customFormat="1" ht="12.75">
      <c r="A24" s="15" t="s">
        <v>24</v>
      </c>
      <c r="B24" s="16">
        <f>SUM(B15:B23)</f>
        <v>1612</v>
      </c>
      <c r="C24" s="17">
        <f>B24*100/L24</f>
        <v>6.734907039899729</v>
      </c>
      <c r="D24" s="96">
        <f>SUM(D15:D23)</f>
        <v>11363</v>
      </c>
      <c r="E24" s="97">
        <f>D24*100/L24</f>
        <v>47.4744098600376</v>
      </c>
      <c r="F24" s="16">
        <f>SUM(F15:F23)</f>
        <v>587</v>
      </c>
      <c r="G24" s="17">
        <f>F24*100/L24</f>
        <v>2.4524754543555463</v>
      </c>
      <c r="H24" s="16">
        <f>SUM(H15:H23)</f>
        <v>7866</v>
      </c>
      <c r="I24" s="17">
        <f>H24*100/L24</f>
        <v>32.864006684771255</v>
      </c>
      <c r="J24" s="6">
        <f>SUM(J15:J23)</f>
        <v>2507</v>
      </c>
      <c r="K24" s="8">
        <f>J24*100/L24</f>
        <v>10.474200960935867</v>
      </c>
      <c r="L24" s="18">
        <f>SUM(L15:L23)</f>
        <v>23935</v>
      </c>
      <c r="M24" s="46">
        <f t="shared" si="15"/>
        <v>3497</v>
      </c>
      <c r="N24" s="94">
        <f t="shared" si="15"/>
        <v>14.610403175266349</v>
      </c>
      <c r="O24" s="21">
        <f aca="true" t="shared" si="16" ref="O24:T24">SUM(O15:O23)</f>
        <v>0</v>
      </c>
      <c r="P24" s="21">
        <f t="shared" si="16"/>
        <v>48</v>
      </c>
      <c r="Q24" s="21">
        <f t="shared" si="16"/>
        <v>1</v>
      </c>
      <c r="R24" s="21">
        <f t="shared" si="16"/>
        <v>526</v>
      </c>
      <c r="S24" s="21">
        <f t="shared" si="16"/>
        <v>23</v>
      </c>
      <c r="T24" s="54">
        <f t="shared" si="16"/>
        <v>598</v>
      </c>
    </row>
    <row r="25" spans="1:20" ht="12.75">
      <c r="A25" s="9"/>
      <c r="B25" s="2"/>
      <c r="C25" s="3"/>
      <c r="D25" s="2"/>
      <c r="E25" s="3"/>
      <c r="F25" s="4"/>
      <c r="G25" s="5"/>
      <c r="H25" s="6"/>
      <c r="I25" s="8"/>
      <c r="J25" s="6"/>
      <c r="K25" s="8"/>
      <c r="L25" s="10"/>
      <c r="M25" s="49"/>
      <c r="N25" s="50"/>
      <c r="O25" s="2"/>
      <c r="P25" s="2"/>
      <c r="Q25" s="2"/>
      <c r="R25" s="2"/>
      <c r="S25" s="2"/>
      <c r="T25" s="35"/>
    </row>
    <row r="26" spans="1:20" ht="12.75">
      <c r="A26" s="1" t="s">
        <v>25</v>
      </c>
      <c r="B26" s="2">
        <v>181</v>
      </c>
      <c r="C26" s="3">
        <f>(B26*100)/L26</f>
        <v>7.21402949382224</v>
      </c>
      <c r="D26" s="6">
        <v>701</v>
      </c>
      <c r="E26" s="8">
        <f>(D26*100)/L26</f>
        <v>27.93941809485851</v>
      </c>
      <c r="F26" s="6">
        <v>76</v>
      </c>
      <c r="G26" s="8">
        <f>(F26*100)/L26</f>
        <v>3.0290952570745318</v>
      </c>
      <c r="H26" s="4">
        <v>1281</v>
      </c>
      <c r="I26" s="5">
        <f>(H26*100)/L26</f>
        <v>51.056197688322044</v>
      </c>
      <c r="J26" s="6">
        <v>270</v>
      </c>
      <c r="K26" s="8">
        <f>(J26*100)/L26</f>
        <v>10.761259465922679</v>
      </c>
      <c r="L26" s="13">
        <f>J26+H26+F26+D26+B26</f>
        <v>2509</v>
      </c>
      <c r="M26" s="44">
        <f aca="true" t="shared" si="17" ref="M26:N29">D26-J26</f>
        <v>431</v>
      </c>
      <c r="N26" s="45">
        <f t="shared" si="17"/>
        <v>17.178158628935833</v>
      </c>
      <c r="O26" s="2"/>
      <c r="P26">
        <v>2</v>
      </c>
      <c r="Q26" s="2"/>
      <c r="R26" s="2">
        <v>49</v>
      </c>
      <c r="S26" s="2">
        <v>1</v>
      </c>
      <c r="T26" s="35">
        <f>SUM(O26:S26)</f>
        <v>52</v>
      </c>
    </row>
    <row r="27" spans="1:20" ht="12.75">
      <c r="A27" s="1" t="s">
        <v>26</v>
      </c>
      <c r="B27">
        <v>210</v>
      </c>
      <c r="C27" s="3">
        <f>(B27*100)/L27</f>
        <v>8.677685950413224</v>
      </c>
      <c r="D27" s="6">
        <v>756</v>
      </c>
      <c r="E27" s="8">
        <f>(D27*100)/L27</f>
        <v>31.239669421487605</v>
      </c>
      <c r="F27">
        <v>44</v>
      </c>
      <c r="G27" s="8">
        <f>(F27*100)/L27</f>
        <v>1.8181818181818181</v>
      </c>
      <c r="H27" s="4">
        <v>1144</v>
      </c>
      <c r="I27" s="5">
        <f>(H27*100)/L27</f>
        <v>47.27272727272727</v>
      </c>
      <c r="J27">
        <v>266</v>
      </c>
      <c r="K27" s="8">
        <f>(J27*100)/L27</f>
        <v>10.991735537190083</v>
      </c>
      <c r="L27" s="13">
        <f>J27+H27+F27+D27+B27</f>
        <v>2420</v>
      </c>
      <c r="M27" s="44">
        <f t="shared" si="17"/>
        <v>490</v>
      </c>
      <c r="N27" s="45">
        <f t="shared" si="17"/>
        <v>20.247933884297524</v>
      </c>
      <c r="O27" s="2"/>
      <c r="P27">
        <v>6</v>
      </c>
      <c r="Q27" s="2"/>
      <c r="R27" s="2">
        <v>45</v>
      </c>
      <c r="S27" s="2">
        <v>5</v>
      </c>
      <c r="T27" s="35">
        <f>SUM(O27:S27)</f>
        <v>56</v>
      </c>
    </row>
    <row r="28" spans="1:20" ht="12.75">
      <c r="A28" s="1" t="s">
        <v>27</v>
      </c>
      <c r="B28">
        <v>224</v>
      </c>
      <c r="C28" s="3">
        <f>(B28*100)/L28</f>
        <v>8.8994835121176</v>
      </c>
      <c r="D28" s="6">
        <v>718</v>
      </c>
      <c r="E28" s="8">
        <f>(D28*100)/L28</f>
        <v>28.52602304330552</v>
      </c>
      <c r="F28">
        <v>48</v>
      </c>
      <c r="G28" s="8">
        <f>(F28*100)/L28</f>
        <v>1.9070321811680573</v>
      </c>
      <c r="H28" s="4">
        <v>1222</v>
      </c>
      <c r="I28" s="5">
        <f>(H28*100)/L28</f>
        <v>48.549860945570124</v>
      </c>
      <c r="J28">
        <v>305</v>
      </c>
      <c r="K28" s="8">
        <f>(J28*100)/L28</f>
        <v>12.117600317838697</v>
      </c>
      <c r="L28" s="13">
        <f>J28+H28+F28+D28+B28</f>
        <v>2517</v>
      </c>
      <c r="M28" s="44">
        <f t="shared" si="17"/>
        <v>413</v>
      </c>
      <c r="N28" s="45">
        <f t="shared" si="17"/>
        <v>16.408422725466824</v>
      </c>
      <c r="O28" s="2"/>
      <c r="P28">
        <v>2</v>
      </c>
      <c r="Q28" s="2"/>
      <c r="R28" s="2">
        <v>41</v>
      </c>
      <c r="S28" s="2"/>
      <c r="T28" s="35">
        <f>SUM(O28:S28)</f>
        <v>43</v>
      </c>
    </row>
    <row r="29" spans="1:20" s="19" customFormat="1" ht="12.75">
      <c r="A29" s="15" t="s">
        <v>51</v>
      </c>
      <c r="B29" s="16">
        <f>SUM(B26:B28)</f>
        <v>615</v>
      </c>
      <c r="C29" s="17">
        <f>(B29*100)/L29</f>
        <v>8.259468170829976</v>
      </c>
      <c r="D29" s="16">
        <f>SUM(D26:D28)</f>
        <v>2175</v>
      </c>
      <c r="E29" s="17">
        <f>(D29*100)/L29</f>
        <v>29.210314262691377</v>
      </c>
      <c r="F29" s="16">
        <f>SUM(F26:F28)</f>
        <v>168</v>
      </c>
      <c r="G29" s="17">
        <f>(F29*100)/L29</f>
        <v>2.2562449637389204</v>
      </c>
      <c r="H29" s="96">
        <f>SUM(H26:H28)</f>
        <v>3647</v>
      </c>
      <c r="I29" s="97">
        <f>(H29*100)/L29</f>
        <v>48.97931775449906</v>
      </c>
      <c r="J29" s="16">
        <f>SUM(J26:J28)</f>
        <v>841</v>
      </c>
      <c r="K29" s="17">
        <f>(J29*100)/L29</f>
        <v>11.294654848240667</v>
      </c>
      <c r="L29" s="22">
        <f>SUM(L26:L28)</f>
        <v>7446</v>
      </c>
      <c r="M29" s="46">
        <f t="shared" si="17"/>
        <v>1334</v>
      </c>
      <c r="N29" s="94">
        <f t="shared" si="17"/>
        <v>17.915659414450708</v>
      </c>
      <c r="O29" s="21">
        <f>SUM(O20:O28)</f>
        <v>0</v>
      </c>
      <c r="P29" s="21">
        <f>SUM(P26:P28)</f>
        <v>10</v>
      </c>
      <c r="Q29" s="20">
        <f>SUM(Q26:Q28)</f>
        <v>0</v>
      </c>
      <c r="R29" s="20">
        <f>SUM(R26:R28)</f>
        <v>135</v>
      </c>
      <c r="S29" s="20">
        <f>SUM(S26:S28)</f>
        <v>6</v>
      </c>
      <c r="T29" s="54">
        <f>SUM(T26:T28)</f>
        <v>151</v>
      </c>
    </row>
    <row r="30" spans="1:20" s="19" customFormat="1" ht="12.75">
      <c r="A30" s="15" t="s">
        <v>28</v>
      </c>
      <c r="B30" s="16"/>
      <c r="C30" s="17"/>
      <c r="D30" s="16"/>
      <c r="E30" s="17"/>
      <c r="F30" s="16"/>
      <c r="G30" s="17"/>
      <c r="H30" s="16"/>
      <c r="I30" s="17"/>
      <c r="J30" s="16"/>
      <c r="K30" s="17"/>
      <c r="L30" s="23"/>
      <c r="M30" s="51"/>
      <c r="N30" s="52"/>
      <c r="O30" s="16"/>
      <c r="P30" s="16"/>
      <c r="Q30" s="16"/>
      <c r="R30" s="16"/>
      <c r="S30" s="16"/>
      <c r="T30" s="54"/>
    </row>
    <row r="31" spans="1:20" ht="12.75">
      <c r="A31" s="9"/>
      <c r="B31" s="2"/>
      <c r="C31" s="3"/>
      <c r="D31" s="2"/>
      <c r="E31" s="3"/>
      <c r="F31" s="2"/>
      <c r="G31" s="3"/>
      <c r="H31" s="6"/>
      <c r="I31" s="8"/>
      <c r="J31" s="6"/>
      <c r="K31" s="8"/>
      <c r="L31" s="10"/>
      <c r="M31" s="49"/>
      <c r="N31" s="50"/>
      <c r="O31" s="2"/>
      <c r="P31" s="2"/>
      <c r="Q31" s="2"/>
      <c r="R31" s="2"/>
      <c r="S31" s="2"/>
      <c r="T31" s="35"/>
    </row>
    <row r="32" spans="1:20" ht="12.75">
      <c r="A32" s="1" t="s">
        <v>29</v>
      </c>
      <c r="B32" s="2">
        <v>2057</v>
      </c>
      <c r="C32" s="3">
        <f>(B32*100)/L32</f>
        <v>7.0972639133285025</v>
      </c>
      <c r="D32" s="6">
        <v>10554</v>
      </c>
      <c r="E32" s="8">
        <f>(D32*100)/L32</f>
        <v>36.41444984991202</v>
      </c>
      <c r="F32" s="6">
        <v>630</v>
      </c>
      <c r="G32" s="8">
        <f>(F32*100)/L32</f>
        <v>2.1736880240140772</v>
      </c>
      <c r="H32" s="4">
        <v>13032</v>
      </c>
      <c r="I32" s="5">
        <f>(H32*100)/L32</f>
        <v>44.96428941103405</v>
      </c>
      <c r="J32" s="6">
        <v>2710</v>
      </c>
      <c r="K32" s="8">
        <f>(J32*100)/L32</f>
        <v>9.350308801711348</v>
      </c>
      <c r="L32" s="13">
        <f>J32+H32+F32+D32+B32</f>
        <v>28983</v>
      </c>
      <c r="M32" s="44">
        <f>H32-D32</f>
        <v>2478</v>
      </c>
      <c r="N32" s="45">
        <f>I32-E32</f>
        <v>8.549839561122035</v>
      </c>
      <c r="O32" s="2"/>
      <c r="P32">
        <v>14</v>
      </c>
      <c r="Q32" s="2"/>
      <c r="R32" s="2">
        <v>78</v>
      </c>
      <c r="S32" s="2">
        <v>11</v>
      </c>
      <c r="T32" s="35">
        <f>SUM(O32:S32)</f>
        <v>103</v>
      </c>
    </row>
    <row r="33" spans="1:20" ht="12.75">
      <c r="A33" s="11"/>
      <c r="B33" s="2"/>
      <c r="C33" s="8"/>
      <c r="D33" s="2"/>
      <c r="E33" s="8"/>
      <c r="F33" s="6"/>
      <c r="G33" s="8"/>
      <c r="H33" s="6"/>
      <c r="I33" s="8"/>
      <c r="J33" s="6"/>
      <c r="K33" s="8"/>
      <c r="L33" s="4"/>
      <c r="M33" s="47"/>
      <c r="N33" s="48"/>
      <c r="T33" s="41"/>
    </row>
    <row r="34" spans="1:20" ht="12.75">
      <c r="A34" s="12" t="s">
        <v>30</v>
      </c>
      <c r="B34" s="2">
        <f>SUM(B13,B24,B29,B32)</f>
        <v>5567</v>
      </c>
      <c r="C34" s="3">
        <f>(B34*100)/L34</f>
        <v>6.769870609981516</v>
      </c>
      <c r="D34" s="4">
        <f>SUM(D13,D24,D29,D32)</f>
        <v>32822</v>
      </c>
      <c r="E34" s="5">
        <f>(D34*100)/L34</f>
        <v>39.913902130557446</v>
      </c>
      <c r="F34" s="6">
        <f>SUM(F13,F24,F29,F32)</f>
        <v>1841</v>
      </c>
      <c r="G34" s="8">
        <f>(F34*100)/L34</f>
        <v>2.2387878198268316</v>
      </c>
      <c r="H34" s="6">
        <f>SUM(H13,H24,H29,H32)</f>
        <v>34314</v>
      </c>
      <c r="I34" s="8">
        <f>(H34*100)/L34</f>
        <v>41.728280961182996</v>
      </c>
      <c r="J34" s="6">
        <f>SUM(J13,J24,J29,J32)</f>
        <v>7688</v>
      </c>
      <c r="K34" s="8">
        <f>(J34*100)/L34</f>
        <v>9.349158478451212</v>
      </c>
      <c r="L34" s="13">
        <f>SUM(L13,L24,L29,L32)</f>
        <v>82232</v>
      </c>
      <c r="M34" s="44">
        <f>H34-D34</f>
        <v>1492</v>
      </c>
      <c r="N34" s="45">
        <f>E34-K34</f>
        <v>30.564743652106234</v>
      </c>
      <c r="O34" s="2">
        <v>0</v>
      </c>
      <c r="P34" s="2">
        <f>SUM(P13,P24,P29,P32)</f>
        <v>130</v>
      </c>
      <c r="Q34" s="2">
        <f>SUM(Q13,Q24,Q29,Q32)</f>
        <v>1</v>
      </c>
      <c r="R34" s="2">
        <f>SUM(R13,R24,R29,R32)</f>
        <v>1277</v>
      </c>
      <c r="S34" s="2">
        <f>SUM(S13,S24,S29,S32)</f>
        <v>57</v>
      </c>
      <c r="T34" s="55">
        <f>SUM(T13,T24,T29,T32)</f>
        <v>1465</v>
      </c>
    </row>
    <row r="35" spans="1:20" ht="12.75">
      <c r="A35" s="72"/>
      <c r="B35" s="72"/>
      <c r="C35" s="72"/>
      <c r="D35" s="72"/>
      <c r="E35" s="72"/>
      <c r="F35" s="72"/>
      <c r="G35" s="72"/>
      <c r="H35" s="95"/>
      <c r="I35" s="95"/>
      <c r="J35" s="95"/>
      <c r="K35" s="95"/>
      <c r="L35" s="72"/>
      <c r="M35" s="74"/>
      <c r="N35" s="73"/>
      <c r="O35" s="72"/>
      <c r="P35" s="72"/>
      <c r="Q35" s="72"/>
      <c r="R35" s="72"/>
      <c r="S35" s="72"/>
      <c r="T35" s="76"/>
    </row>
    <row r="36" spans="8:20" ht="12.75">
      <c r="H36" s="7"/>
      <c r="I36" s="7"/>
      <c r="J36" s="7"/>
      <c r="K36" s="7"/>
      <c r="M36" s="47"/>
      <c r="N36" s="48"/>
      <c r="T36" s="41"/>
    </row>
    <row r="37" spans="1:20" ht="12.75">
      <c r="A37" s="1" t="s">
        <v>31</v>
      </c>
      <c r="B37" s="6">
        <v>9216</v>
      </c>
      <c r="C37" s="3">
        <f>(B37*100)/L37</f>
        <v>10.439392394739524</v>
      </c>
      <c r="D37" s="4">
        <v>44960</v>
      </c>
      <c r="E37" s="5">
        <f>(D37*100)/L37</f>
        <v>50.928285814614696</v>
      </c>
      <c r="F37" s="6">
        <v>2075</v>
      </c>
      <c r="G37" s="3">
        <f>(F37*100)/L37</f>
        <v>2.3504491340152467</v>
      </c>
      <c r="H37" s="6">
        <v>22246</v>
      </c>
      <c r="I37" s="8">
        <f>(H37*100)/L37</f>
        <v>25.199080209784665</v>
      </c>
      <c r="J37" s="6">
        <v>9784</v>
      </c>
      <c r="K37" s="8">
        <f>(J37*100)/L37</f>
        <v>11.082792446845867</v>
      </c>
      <c r="L37" s="13">
        <f>J37+H37+F37+D37+B37</f>
        <v>88281</v>
      </c>
      <c r="M37" s="44">
        <f>D37-H37</f>
        <v>22714</v>
      </c>
      <c r="N37" s="45">
        <f>E37-I37</f>
        <v>25.72920560483003</v>
      </c>
      <c r="O37" s="6"/>
      <c r="P37">
        <v>261</v>
      </c>
      <c r="Q37" s="6">
        <v>2</v>
      </c>
      <c r="R37" s="6">
        <v>2135</v>
      </c>
      <c r="S37" s="6">
        <v>80</v>
      </c>
      <c r="T37" s="35">
        <f>SUM(O37:S37)</f>
        <v>2478</v>
      </c>
    </row>
    <row r="38" spans="1:20" ht="12.75">
      <c r="A38" s="72"/>
      <c r="B38" s="72"/>
      <c r="C38" s="72"/>
      <c r="D38" s="72"/>
      <c r="E38" s="72"/>
      <c r="F38" s="72"/>
      <c r="G38" s="72"/>
      <c r="H38" s="95"/>
      <c r="I38" s="95"/>
      <c r="J38" s="95"/>
      <c r="K38" s="95"/>
      <c r="L38" s="72"/>
      <c r="M38" s="74"/>
      <c r="N38" s="73"/>
      <c r="O38" s="72"/>
      <c r="P38" s="72"/>
      <c r="Q38" s="72"/>
      <c r="R38" s="72"/>
      <c r="S38" s="72"/>
      <c r="T38" s="75"/>
    </row>
    <row r="39" spans="8:20" ht="12.75">
      <c r="H39" s="7"/>
      <c r="I39" s="7"/>
      <c r="J39" s="7"/>
      <c r="K39" s="7"/>
      <c r="M39" s="47"/>
      <c r="N39" s="48"/>
      <c r="T39" s="40"/>
    </row>
    <row r="40" spans="1:20" ht="12.75">
      <c r="A40" s="64" t="s">
        <v>32</v>
      </c>
      <c r="B40" s="57">
        <f>B34+B37</f>
        <v>14783</v>
      </c>
      <c r="C40" s="90">
        <f>(B40*100)/L40</f>
        <v>8.66972019728701</v>
      </c>
      <c r="D40" s="98">
        <f>D34+D37</f>
        <v>77782</v>
      </c>
      <c r="E40" s="99">
        <f>(D40*100)/L40</f>
        <v>45.61646326086574</v>
      </c>
      <c r="F40" s="57">
        <f>F34+F37</f>
        <v>3916</v>
      </c>
      <c r="G40" s="90">
        <f>(F40*100)/L40</f>
        <v>2.296599086286676</v>
      </c>
      <c r="H40" s="58">
        <f>H34+H37</f>
        <v>56560</v>
      </c>
      <c r="I40" s="88">
        <f>(H40*100)/L40</f>
        <v>33.170491399482735</v>
      </c>
      <c r="J40" s="58">
        <f>J34+J37</f>
        <v>17472</v>
      </c>
      <c r="K40" s="88">
        <f>(J40*100)/L40</f>
        <v>10.246726056077836</v>
      </c>
      <c r="L40" s="14">
        <f>L34+L37</f>
        <v>170513</v>
      </c>
      <c r="M40" s="44">
        <f>D40-H40</f>
        <v>21222</v>
      </c>
      <c r="N40" s="45">
        <f>E40-I40</f>
        <v>12.445971861383008</v>
      </c>
      <c r="O40" s="57">
        <f aca="true" t="shared" si="18" ref="O40:T40">O34+O37</f>
        <v>0</v>
      </c>
      <c r="P40" s="57">
        <f t="shared" si="18"/>
        <v>391</v>
      </c>
      <c r="Q40" s="57">
        <f t="shared" si="18"/>
        <v>3</v>
      </c>
      <c r="R40" s="57">
        <f t="shared" si="18"/>
        <v>3412</v>
      </c>
      <c r="S40" s="57">
        <f t="shared" si="18"/>
        <v>137</v>
      </c>
      <c r="T40" s="55">
        <f t="shared" si="18"/>
        <v>3943</v>
      </c>
    </row>
    <row r="41" spans="1:20" ht="12.75">
      <c r="A41" s="72"/>
      <c r="B41" s="72"/>
      <c r="C41" s="72"/>
      <c r="D41" s="72"/>
      <c r="E41" s="72"/>
      <c r="F41" s="72"/>
      <c r="G41" s="72"/>
      <c r="H41" s="72"/>
      <c r="I41" s="72"/>
      <c r="J41" s="72"/>
      <c r="K41" s="72"/>
      <c r="L41" s="72"/>
      <c r="M41" s="74"/>
      <c r="N41" s="73"/>
      <c r="O41" s="72"/>
      <c r="P41" s="72"/>
      <c r="Q41" s="72"/>
      <c r="R41" s="72"/>
      <c r="S41" s="72"/>
      <c r="T41" s="75"/>
    </row>
  </sheetData>
  <sheetProtection/>
  <mergeCells count="2">
    <mergeCell ref="B1:L1"/>
    <mergeCell ref="O1:T1"/>
  </mergeCells>
  <printOptions/>
  <pageMargins left="0.75" right="0.75" top="1" bottom="1" header="0.5" footer="0.5"/>
  <pageSetup orientation="portrait" paperSize="9" r:id="rId1"/>
  <ignoredErrors>
    <ignoredError sqref="C40 E40 G40 I40 K40 K29 C29 E29 G29 C34 E34 J13:K13 I29 G34 I34 K34 J24:K24 C24:I24 C13:I13 M6:N6 M8:N8 M10:N10 M12:N12 M17:N17 M7:N7 M9:N9 M11:N11" formula="1"/>
  </ignoredErrors>
</worksheet>
</file>

<file path=xl/worksheets/sheet4.xml><?xml version="1.0" encoding="utf-8"?>
<worksheet xmlns="http://schemas.openxmlformats.org/spreadsheetml/2006/main" xmlns:r="http://schemas.openxmlformats.org/officeDocument/2006/relationships">
  <dimension ref="A1:AX41"/>
  <sheetViews>
    <sheetView zoomScale="98" zoomScaleNormal="98" zoomScalePageLayoutView="0" workbookViewId="0" topLeftCell="A1">
      <pane xSplit="1" ySplit="2" topLeftCell="B3" activePane="bottomRight" state="frozen"/>
      <selection pane="topLeft" activeCell="A1" sqref="A1"/>
      <selection pane="topRight" activeCell="C1" sqref="C1"/>
      <selection pane="bottomLeft" activeCell="A4" sqref="A4"/>
      <selection pane="bottomRight" activeCell="B3" sqref="B3"/>
    </sheetView>
  </sheetViews>
  <sheetFormatPr defaultColWidth="9.140625" defaultRowHeight="12.75"/>
  <cols>
    <col min="1" max="1" width="26.28125" style="34" customWidth="1"/>
    <col min="2" max="2" width="11.140625" style="34" customWidth="1"/>
    <col min="3" max="3" width="5.7109375" style="0" customWidth="1"/>
    <col min="4" max="4" width="11.140625" style="0" customWidth="1"/>
    <col min="5" max="5" width="5.7109375" style="0" customWidth="1"/>
    <col min="6" max="6" width="11.140625" style="0" customWidth="1"/>
    <col min="7" max="7" width="5.7109375" style="0" customWidth="1"/>
    <col min="8" max="8" width="11.140625" style="0" customWidth="1"/>
    <col min="9" max="9" width="5.7109375" style="0" customWidth="1"/>
    <col min="10" max="10" width="11.140625" style="0" customWidth="1"/>
    <col min="11" max="11" width="5.7109375" style="0" customWidth="1"/>
    <col min="12" max="12" width="11.140625" style="0" customWidth="1"/>
    <col min="13" max="13" width="5.7109375" style="0" customWidth="1"/>
    <col min="14" max="14" width="11.140625" style="0" customWidth="1"/>
    <col min="15" max="15" width="5.7109375" style="0" customWidth="1"/>
    <col min="16" max="16" width="11.140625" style="0" customWidth="1"/>
    <col min="17" max="17" width="5.7109375" style="0" customWidth="1"/>
    <col min="18" max="18" width="11.140625" style="0" customWidth="1"/>
    <col min="19" max="19" width="5.7109375" style="0" customWidth="1"/>
    <col min="20" max="20" width="11.140625" style="0" customWidth="1"/>
    <col min="21" max="21" width="5.7109375" style="0" customWidth="1"/>
    <col min="22" max="22" width="12.57421875" style="0" customWidth="1"/>
    <col min="23" max="23" width="5.7109375" style="0" customWidth="1"/>
    <col min="24" max="24" width="11.140625" style="0" customWidth="1"/>
    <col min="25" max="25" width="5.7109375" style="0" customWidth="1"/>
    <col min="26" max="26" width="11.140625" style="0" customWidth="1"/>
    <col min="27" max="27" width="5.7109375" style="0" customWidth="1"/>
    <col min="28" max="28" width="12.57421875" style="0" customWidth="1"/>
    <col min="29" max="29" width="5.7109375" style="0" customWidth="1"/>
    <col min="30" max="30" width="12.57421875" style="0" customWidth="1"/>
    <col min="31" max="31" width="5.7109375" style="0" customWidth="1"/>
    <col min="32" max="32" width="11.140625" style="0" customWidth="1"/>
    <col min="33" max="33" width="5.7109375" style="0" customWidth="1"/>
    <col min="34" max="34" width="12.57421875" style="0" customWidth="1"/>
    <col min="35" max="35" width="5.7109375" style="0" customWidth="1"/>
    <col min="36" max="36" width="12.57421875" style="0" customWidth="1"/>
    <col min="37" max="37" width="5.7109375" style="0" customWidth="1"/>
    <col min="38" max="38" width="10.140625" style="0" customWidth="1"/>
    <col min="39" max="40" width="10.140625" style="7" customWidth="1"/>
    <col min="41" max="46" width="12.7109375" style="0" customWidth="1"/>
  </cols>
  <sheetData>
    <row r="1" spans="1:46" ht="12.75">
      <c r="A1" s="68"/>
      <c r="B1" s="121"/>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3"/>
      <c r="AM1" s="69"/>
      <c r="AN1" s="69"/>
      <c r="AO1" s="124" t="s">
        <v>0</v>
      </c>
      <c r="AP1" s="125"/>
      <c r="AQ1" s="125"/>
      <c r="AR1" s="125"/>
      <c r="AS1" s="125"/>
      <c r="AT1" s="126"/>
    </row>
    <row r="2" spans="1:46" ht="76.5" customHeight="1">
      <c r="A2" s="82"/>
      <c r="B2" s="25" t="s">
        <v>64</v>
      </c>
      <c r="C2" s="25" t="s">
        <v>1</v>
      </c>
      <c r="D2" s="25" t="s">
        <v>96</v>
      </c>
      <c r="E2" s="25" t="s">
        <v>1</v>
      </c>
      <c r="F2" s="25" t="s">
        <v>97</v>
      </c>
      <c r="G2" s="25" t="s">
        <v>1</v>
      </c>
      <c r="H2" s="25" t="s">
        <v>44</v>
      </c>
      <c r="I2" s="25" t="s">
        <v>1</v>
      </c>
      <c r="J2" s="25" t="s">
        <v>45</v>
      </c>
      <c r="K2" s="25" t="s">
        <v>1</v>
      </c>
      <c r="L2" s="25" t="s">
        <v>98</v>
      </c>
      <c r="M2" s="25" t="s">
        <v>1</v>
      </c>
      <c r="N2" s="25" t="s">
        <v>46</v>
      </c>
      <c r="O2" s="25" t="s">
        <v>1</v>
      </c>
      <c r="P2" s="25" t="s">
        <v>99</v>
      </c>
      <c r="Q2" s="25" t="s">
        <v>1</v>
      </c>
      <c r="R2" s="25" t="s">
        <v>47</v>
      </c>
      <c r="S2" s="25" t="s">
        <v>1</v>
      </c>
      <c r="T2" s="25" t="s">
        <v>100</v>
      </c>
      <c r="U2" s="25" t="s">
        <v>1</v>
      </c>
      <c r="V2" s="25" t="s">
        <v>101</v>
      </c>
      <c r="W2" s="25" t="s">
        <v>1</v>
      </c>
      <c r="X2" s="25" t="s">
        <v>102</v>
      </c>
      <c r="Y2" s="25" t="s">
        <v>1</v>
      </c>
      <c r="Z2" s="25" t="s">
        <v>103</v>
      </c>
      <c r="AA2" s="25" t="s">
        <v>1</v>
      </c>
      <c r="AB2" s="25" t="s">
        <v>104</v>
      </c>
      <c r="AC2" s="25" t="s">
        <v>1</v>
      </c>
      <c r="AD2" s="25" t="s">
        <v>105</v>
      </c>
      <c r="AE2" s="25" t="s">
        <v>1</v>
      </c>
      <c r="AF2" s="25" t="s">
        <v>106</v>
      </c>
      <c r="AG2" s="25" t="s">
        <v>1</v>
      </c>
      <c r="AH2" s="25" t="s">
        <v>63</v>
      </c>
      <c r="AI2" s="25" t="s">
        <v>1</v>
      </c>
      <c r="AJ2" s="25" t="s">
        <v>65</v>
      </c>
      <c r="AK2" s="25" t="s">
        <v>1</v>
      </c>
      <c r="AL2" s="26" t="s">
        <v>50</v>
      </c>
      <c r="AM2" s="25" t="s">
        <v>48</v>
      </c>
      <c r="AN2" s="25" t="s">
        <v>49</v>
      </c>
      <c r="AO2" s="24" t="s">
        <v>34</v>
      </c>
      <c r="AP2" s="25" t="s">
        <v>62</v>
      </c>
      <c r="AQ2" s="25" t="s">
        <v>35</v>
      </c>
      <c r="AR2" s="25" t="s">
        <v>36</v>
      </c>
      <c r="AS2" s="25" t="s">
        <v>37</v>
      </c>
      <c r="AT2" s="26" t="s">
        <v>42</v>
      </c>
    </row>
    <row r="3" spans="39:46" ht="12.75">
      <c r="AM3" s="42"/>
      <c r="AN3" s="43"/>
      <c r="AT3" s="53"/>
    </row>
    <row r="4" spans="1:50" ht="12.75">
      <c r="A4" s="64" t="s">
        <v>6</v>
      </c>
      <c r="B4">
        <v>45</v>
      </c>
      <c r="C4" s="3">
        <f aca="true" t="shared" si="0" ref="C4:C12">(B4*100)/AL4</f>
        <v>1.7448623497479643</v>
      </c>
      <c r="D4">
        <v>25</v>
      </c>
      <c r="E4" s="3">
        <f aca="true" t="shared" si="1" ref="E4:E12">(D4*100)/AL4</f>
        <v>0.9693679720822024</v>
      </c>
      <c r="F4">
        <v>11</v>
      </c>
      <c r="G4" s="8">
        <f aca="true" t="shared" si="2" ref="G4:G12">(F4*100)/AL4</f>
        <v>0.42652190771616905</v>
      </c>
      <c r="H4" s="4">
        <v>1422</v>
      </c>
      <c r="I4" s="5">
        <f aca="true" t="shared" si="3" ref="I4:I12">(H4*100)/AL4</f>
        <v>55.13765025203567</v>
      </c>
      <c r="J4" s="6">
        <v>182</v>
      </c>
      <c r="K4" s="8">
        <f aca="true" t="shared" si="4" ref="K4:K12">(J4*100)/AL4</f>
        <v>7.056998836758433</v>
      </c>
      <c r="L4">
        <v>9</v>
      </c>
      <c r="M4" s="8">
        <f aca="true" t="shared" si="5" ref="M4:M12">(L4*100)/AL4</f>
        <v>0.34897246994959286</v>
      </c>
      <c r="N4" s="2">
        <v>642</v>
      </c>
      <c r="O4" s="3">
        <f aca="true" t="shared" si="6" ref="O4:O12">(N4*100)/AL4</f>
        <v>24.89336952307096</v>
      </c>
      <c r="P4">
        <v>11</v>
      </c>
      <c r="Q4" s="3">
        <f aca="true" t="shared" si="7" ref="Q4:Q12">(P4*100)/AL4</f>
        <v>0.42652190771616905</v>
      </c>
      <c r="R4">
        <v>98</v>
      </c>
      <c r="S4" s="3">
        <f aca="true" t="shared" si="8" ref="S4:S12">(R4*100)/AL4</f>
        <v>3.7999224505622333</v>
      </c>
      <c r="T4">
        <v>9</v>
      </c>
      <c r="U4" s="3">
        <f aca="true" t="shared" si="9" ref="U4:U12">(T4*100)/AL4</f>
        <v>0.34897246994959286</v>
      </c>
      <c r="V4">
        <v>11</v>
      </c>
      <c r="W4" s="3">
        <f aca="true" t="shared" si="10" ref="W4:W12">(V4*100)/AL4</f>
        <v>0.42652190771616905</v>
      </c>
      <c r="X4">
        <v>1</v>
      </c>
      <c r="Y4" s="3">
        <f aca="true" t="shared" si="11" ref="Y4:Y13">(X4*100)/AL4</f>
        <v>0.038774718883288095</v>
      </c>
      <c r="Z4">
        <v>24</v>
      </c>
      <c r="AA4" s="3">
        <f aca="true" t="shared" si="12" ref="AA4:AA13">(Z4*100)/AL4</f>
        <v>0.9305932531989143</v>
      </c>
      <c r="AB4">
        <v>24</v>
      </c>
      <c r="AC4" s="3">
        <f aca="true" t="shared" si="13" ref="AC4:AC13">(AB4*100)/AL4</f>
        <v>0.9305932531989143</v>
      </c>
      <c r="AD4">
        <v>8</v>
      </c>
      <c r="AE4" s="3">
        <f aca="true" t="shared" si="14" ref="AE4:AE13">(AD4*100)/AL4</f>
        <v>0.31019775106630476</v>
      </c>
      <c r="AF4">
        <v>3</v>
      </c>
      <c r="AG4" s="3">
        <f aca="true" t="shared" si="15" ref="AG4:AG13">(AF4*100)/AL4</f>
        <v>0.11632415664986429</v>
      </c>
      <c r="AH4">
        <v>20</v>
      </c>
      <c r="AI4" s="3">
        <f aca="true" t="shared" si="16" ref="AI4:AI13">(AH4*100)/AL4</f>
        <v>0.7754943776657619</v>
      </c>
      <c r="AJ4">
        <v>34</v>
      </c>
      <c r="AK4" s="3">
        <f aca="true" t="shared" si="17" ref="AK4:AK12">(AJ4*100)/AL4</f>
        <v>1.3183404420317952</v>
      </c>
      <c r="AL4" s="13">
        <f aca="true" t="shared" si="18" ref="AL4:AL12">B4+D4+F4+H4+J4+L4+N4+P4+R4+T4+V4+X4+Z4+AB4+AD4+AF4+AH4+AJ4</f>
        <v>2579</v>
      </c>
      <c r="AM4" s="44">
        <f aca="true" t="shared" si="19" ref="AM4:AN13">H4-N4</f>
        <v>780</v>
      </c>
      <c r="AN4" s="70">
        <f t="shared" si="19"/>
        <v>30.24428072896471</v>
      </c>
      <c r="AO4" s="2"/>
      <c r="AP4">
        <v>38</v>
      </c>
      <c r="AQ4" s="2"/>
      <c r="AR4" s="2">
        <v>42</v>
      </c>
      <c r="AS4" s="2">
        <v>1</v>
      </c>
      <c r="AT4" s="35">
        <f aca="true" t="shared" si="20" ref="AT4:AT12">SUM(AO4:AS4)</f>
        <v>81</v>
      </c>
      <c r="AU4" s="2"/>
      <c r="AV4" s="2"/>
      <c r="AW4" s="2"/>
      <c r="AX4" s="2"/>
    </row>
    <row r="5" spans="1:50" ht="12.75">
      <c r="A5" s="64" t="s">
        <v>7</v>
      </c>
      <c r="B5">
        <v>39</v>
      </c>
      <c r="C5" s="3">
        <f t="shared" si="0"/>
        <v>1.552547770700637</v>
      </c>
      <c r="D5">
        <v>32</v>
      </c>
      <c r="E5" s="3">
        <f t="shared" si="1"/>
        <v>1.2738853503184713</v>
      </c>
      <c r="F5">
        <v>9</v>
      </c>
      <c r="G5" s="8">
        <f t="shared" si="2"/>
        <v>0.35828025477707004</v>
      </c>
      <c r="H5" s="4">
        <v>1330</v>
      </c>
      <c r="I5" s="5">
        <f t="shared" si="3"/>
        <v>52.945859872611464</v>
      </c>
      <c r="J5" s="6">
        <v>188</v>
      </c>
      <c r="K5" s="8">
        <f t="shared" si="4"/>
        <v>7.484076433121019</v>
      </c>
      <c r="L5">
        <v>13</v>
      </c>
      <c r="M5" s="8">
        <f t="shared" si="5"/>
        <v>0.517515923566879</v>
      </c>
      <c r="N5" s="2">
        <v>639</v>
      </c>
      <c r="O5" s="3">
        <f t="shared" si="6"/>
        <v>25.437898089171973</v>
      </c>
      <c r="P5">
        <v>10</v>
      </c>
      <c r="Q5" s="3">
        <f t="shared" si="7"/>
        <v>0.3980891719745223</v>
      </c>
      <c r="R5">
        <v>133</v>
      </c>
      <c r="S5" s="3">
        <f t="shared" si="8"/>
        <v>5.294585987261146</v>
      </c>
      <c r="T5">
        <v>3</v>
      </c>
      <c r="U5" s="3">
        <f t="shared" si="9"/>
        <v>0.11942675159235669</v>
      </c>
      <c r="V5">
        <v>20</v>
      </c>
      <c r="W5" s="3">
        <f t="shared" si="10"/>
        <v>0.7961783439490446</v>
      </c>
      <c r="X5">
        <v>4</v>
      </c>
      <c r="Y5" s="3">
        <f t="shared" si="11"/>
        <v>0.1592356687898089</v>
      </c>
      <c r="Z5">
        <v>17</v>
      </c>
      <c r="AA5" s="3">
        <f t="shared" si="12"/>
        <v>0.6767515923566879</v>
      </c>
      <c r="AB5">
        <v>29</v>
      </c>
      <c r="AC5" s="3">
        <f t="shared" si="13"/>
        <v>1.1544585987261147</v>
      </c>
      <c r="AD5">
        <v>5</v>
      </c>
      <c r="AE5" s="3">
        <f t="shared" si="14"/>
        <v>0.19904458598726116</v>
      </c>
      <c r="AF5">
        <v>5</v>
      </c>
      <c r="AG5" s="3">
        <f t="shared" si="15"/>
        <v>0.19904458598726116</v>
      </c>
      <c r="AH5">
        <v>14</v>
      </c>
      <c r="AI5" s="3">
        <f t="shared" si="16"/>
        <v>0.5573248407643312</v>
      </c>
      <c r="AJ5">
        <v>22</v>
      </c>
      <c r="AK5" s="3">
        <f t="shared" si="17"/>
        <v>0.8757961783439491</v>
      </c>
      <c r="AL5" s="13">
        <f t="shared" si="18"/>
        <v>2512</v>
      </c>
      <c r="AM5" s="44">
        <f t="shared" si="19"/>
        <v>691</v>
      </c>
      <c r="AN5" s="70">
        <f t="shared" si="19"/>
        <v>27.50796178343949</v>
      </c>
      <c r="AO5" s="2"/>
      <c r="AP5">
        <v>37</v>
      </c>
      <c r="AQ5" s="2"/>
      <c r="AR5" s="2">
        <v>34</v>
      </c>
      <c r="AS5" s="2">
        <v>2</v>
      </c>
      <c r="AT5" s="35">
        <f t="shared" si="20"/>
        <v>73</v>
      </c>
      <c r="AU5" s="2"/>
      <c r="AV5" s="2"/>
      <c r="AW5" s="2"/>
      <c r="AX5" s="2"/>
    </row>
    <row r="6" spans="1:50" ht="12.75">
      <c r="A6" s="64" t="s">
        <v>8</v>
      </c>
      <c r="B6">
        <v>43</v>
      </c>
      <c r="C6" s="3">
        <f t="shared" si="0"/>
        <v>1.8151118615449557</v>
      </c>
      <c r="D6">
        <v>48</v>
      </c>
      <c r="E6" s="3">
        <f t="shared" si="1"/>
        <v>2.0261713803292527</v>
      </c>
      <c r="F6">
        <v>8</v>
      </c>
      <c r="G6" s="8">
        <f t="shared" si="2"/>
        <v>0.33769523005487545</v>
      </c>
      <c r="H6" s="102">
        <v>985</v>
      </c>
      <c r="I6" s="5">
        <f t="shared" si="3"/>
        <v>41.57872520050654</v>
      </c>
      <c r="J6" s="6">
        <v>127</v>
      </c>
      <c r="K6" s="8">
        <f t="shared" si="4"/>
        <v>5.3609117771211485</v>
      </c>
      <c r="L6">
        <v>9</v>
      </c>
      <c r="M6" s="8">
        <f t="shared" si="5"/>
        <v>0.3799071338117349</v>
      </c>
      <c r="N6" s="6">
        <v>911</v>
      </c>
      <c r="O6" s="8">
        <f t="shared" si="6"/>
        <v>38.45504432249894</v>
      </c>
      <c r="P6">
        <v>17</v>
      </c>
      <c r="Q6" s="3">
        <f t="shared" si="7"/>
        <v>0.7176023638666104</v>
      </c>
      <c r="R6">
        <v>78</v>
      </c>
      <c r="S6" s="3">
        <f t="shared" si="8"/>
        <v>3.292528493035036</v>
      </c>
      <c r="T6">
        <v>9</v>
      </c>
      <c r="U6" s="3">
        <f t="shared" si="9"/>
        <v>0.3799071338117349</v>
      </c>
      <c r="V6">
        <v>19</v>
      </c>
      <c r="W6" s="3">
        <f t="shared" si="10"/>
        <v>0.8020261713803293</v>
      </c>
      <c r="X6">
        <v>5</v>
      </c>
      <c r="Y6" s="3">
        <f t="shared" si="11"/>
        <v>0.21105951878429718</v>
      </c>
      <c r="Z6">
        <v>15</v>
      </c>
      <c r="AA6" s="3">
        <f t="shared" si="12"/>
        <v>0.6331785563528916</v>
      </c>
      <c r="AB6">
        <v>35</v>
      </c>
      <c r="AC6" s="3">
        <f t="shared" si="13"/>
        <v>1.4774166314900803</v>
      </c>
      <c r="AD6">
        <v>2</v>
      </c>
      <c r="AE6" s="3">
        <f t="shared" si="14"/>
        <v>0.08442380751371886</v>
      </c>
      <c r="AF6">
        <v>4</v>
      </c>
      <c r="AG6" s="3">
        <f t="shared" si="15"/>
        <v>0.16884761502743773</v>
      </c>
      <c r="AH6">
        <v>15</v>
      </c>
      <c r="AI6" s="3">
        <f t="shared" si="16"/>
        <v>0.6331785563528916</v>
      </c>
      <c r="AJ6">
        <v>39</v>
      </c>
      <c r="AK6" s="3">
        <f t="shared" si="17"/>
        <v>1.646264246517518</v>
      </c>
      <c r="AL6" s="13">
        <f t="shared" si="18"/>
        <v>2369</v>
      </c>
      <c r="AM6" s="44">
        <f t="shared" si="19"/>
        <v>74</v>
      </c>
      <c r="AN6" s="70">
        <f t="shared" si="19"/>
        <v>3.1236808780075975</v>
      </c>
      <c r="AO6" s="2"/>
      <c r="AP6">
        <v>57</v>
      </c>
      <c r="AQ6" s="2"/>
      <c r="AR6" s="2">
        <v>61</v>
      </c>
      <c r="AS6" s="2">
        <v>1</v>
      </c>
      <c r="AT6" s="35">
        <f t="shared" si="20"/>
        <v>119</v>
      </c>
      <c r="AU6" s="2"/>
      <c r="AV6" s="2"/>
      <c r="AW6" s="2"/>
      <c r="AX6" s="2"/>
    </row>
    <row r="7" spans="1:50" ht="12.75">
      <c r="A7" s="64" t="s">
        <v>9</v>
      </c>
      <c r="B7" s="57">
        <v>36</v>
      </c>
      <c r="C7" s="3">
        <f t="shared" si="0"/>
        <v>1.6319129646418857</v>
      </c>
      <c r="D7" s="2">
        <v>32</v>
      </c>
      <c r="E7" s="3">
        <f t="shared" si="1"/>
        <v>1.4505893019038985</v>
      </c>
      <c r="F7" s="6">
        <v>6</v>
      </c>
      <c r="G7" s="8">
        <f t="shared" si="2"/>
        <v>0.271985494106981</v>
      </c>
      <c r="H7" s="4">
        <v>1011</v>
      </c>
      <c r="I7" s="5">
        <f t="shared" si="3"/>
        <v>45.82955575702629</v>
      </c>
      <c r="J7" s="6">
        <v>153</v>
      </c>
      <c r="K7" s="8">
        <f t="shared" si="4"/>
        <v>6.935630099728015</v>
      </c>
      <c r="L7" s="6">
        <v>10</v>
      </c>
      <c r="M7" s="8">
        <f t="shared" si="5"/>
        <v>0.45330915684496825</v>
      </c>
      <c r="N7" s="6">
        <v>674</v>
      </c>
      <c r="O7" s="8">
        <f t="shared" si="6"/>
        <v>30.553037171350862</v>
      </c>
      <c r="P7" s="2">
        <v>12</v>
      </c>
      <c r="Q7" s="3">
        <f t="shared" si="7"/>
        <v>0.543970988213962</v>
      </c>
      <c r="R7" s="2">
        <v>103</v>
      </c>
      <c r="S7" s="3">
        <f t="shared" si="8"/>
        <v>4.669084315503174</v>
      </c>
      <c r="T7" s="2">
        <v>6</v>
      </c>
      <c r="U7" s="3">
        <f t="shared" si="9"/>
        <v>0.271985494106981</v>
      </c>
      <c r="V7" s="2">
        <v>21</v>
      </c>
      <c r="W7" s="3">
        <f t="shared" si="10"/>
        <v>0.9519492293744334</v>
      </c>
      <c r="X7" s="2">
        <v>2</v>
      </c>
      <c r="Y7" s="3">
        <f t="shared" si="11"/>
        <v>0.09066183136899365</v>
      </c>
      <c r="Z7" s="2">
        <v>27</v>
      </c>
      <c r="AA7" s="3">
        <f t="shared" si="12"/>
        <v>1.2239347234814144</v>
      </c>
      <c r="AB7" s="2">
        <v>35</v>
      </c>
      <c r="AC7" s="3">
        <f t="shared" si="13"/>
        <v>1.586582048957389</v>
      </c>
      <c r="AD7" s="2">
        <v>9</v>
      </c>
      <c r="AE7" s="3">
        <f t="shared" si="14"/>
        <v>0.40797824116047143</v>
      </c>
      <c r="AF7" s="2">
        <v>4</v>
      </c>
      <c r="AG7" s="3">
        <f t="shared" si="15"/>
        <v>0.1813236627379873</v>
      </c>
      <c r="AH7" s="2">
        <v>31</v>
      </c>
      <c r="AI7" s="3">
        <f t="shared" si="16"/>
        <v>1.4052583862194017</v>
      </c>
      <c r="AJ7" s="2">
        <v>34</v>
      </c>
      <c r="AK7" s="3">
        <f t="shared" si="17"/>
        <v>1.5412511332728922</v>
      </c>
      <c r="AL7" s="13">
        <f t="shared" si="18"/>
        <v>2206</v>
      </c>
      <c r="AM7" s="44">
        <f t="shared" si="19"/>
        <v>337</v>
      </c>
      <c r="AN7" s="70">
        <f t="shared" si="19"/>
        <v>15.27651858567543</v>
      </c>
      <c r="AO7" s="2"/>
      <c r="AP7">
        <v>30</v>
      </c>
      <c r="AQ7" s="2"/>
      <c r="AR7" s="2">
        <v>48</v>
      </c>
      <c r="AS7" s="2">
        <v>2</v>
      </c>
      <c r="AT7" s="35">
        <f t="shared" si="20"/>
        <v>80</v>
      </c>
      <c r="AU7" s="2"/>
      <c r="AV7" s="2"/>
      <c r="AW7" s="2"/>
      <c r="AX7" s="2"/>
    </row>
    <row r="8" spans="1:50" ht="12.75">
      <c r="A8" s="64" t="s">
        <v>67</v>
      </c>
      <c r="B8">
        <v>48</v>
      </c>
      <c r="C8" s="3">
        <f t="shared" si="0"/>
        <v>2.0125786163522013</v>
      </c>
      <c r="D8">
        <v>18</v>
      </c>
      <c r="E8" s="3">
        <f t="shared" si="1"/>
        <v>0.7547169811320755</v>
      </c>
      <c r="F8">
        <v>9</v>
      </c>
      <c r="G8" s="8">
        <f t="shared" si="2"/>
        <v>0.37735849056603776</v>
      </c>
      <c r="H8" s="4">
        <v>1156</v>
      </c>
      <c r="I8" s="5">
        <f t="shared" si="3"/>
        <v>48.469601677148844</v>
      </c>
      <c r="J8" s="6">
        <v>92</v>
      </c>
      <c r="K8" s="8">
        <f t="shared" si="4"/>
        <v>3.857442348008386</v>
      </c>
      <c r="L8">
        <v>6</v>
      </c>
      <c r="M8" s="8">
        <f t="shared" si="5"/>
        <v>0.25157232704402516</v>
      </c>
      <c r="N8" s="6">
        <v>839</v>
      </c>
      <c r="O8" s="8">
        <f t="shared" si="6"/>
        <v>35.17819706498952</v>
      </c>
      <c r="P8">
        <v>13</v>
      </c>
      <c r="Q8" s="3">
        <f t="shared" si="7"/>
        <v>0.5450733752620545</v>
      </c>
      <c r="R8">
        <v>57</v>
      </c>
      <c r="S8" s="3">
        <f t="shared" si="8"/>
        <v>2.389937106918239</v>
      </c>
      <c r="T8">
        <v>10</v>
      </c>
      <c r="U8" s="3">
        <f t="shared" si="9"/>
        <v>0.4192872117400419</v>
      </c>
      <c r="V8">
        <v>25</v>
      </c>
      <c r="W8" s="3">
        <f t="shared" si="10"/>
        <v>1.0482180293501049</v>
      </c>
      <c r="X8">
        <v>9</v>
      </c>
      <c r="Y8" s="3">
        <f t="shared" si="11"/>
        <v>0.37735849056603776</v>
      </c>
      <c r="Z8">
        <v>23</v>
      </c>
      <c r="AA8" s="3">
        <f t="shared" si="12"/>
        <v>0.9643605870020965</v>
      </c>
      <c r="AB8">
        <v>30</v>
      </c>
      <c r="AC8" s="3">
        <f t="shared" si="13"/>
        <v>1.2578616352201257</v>
      </c>
      <c r="AD8">
        <v>5</v>
      </c>
      <c r="AE8" s="3">
        <f t="shared" si="14"/>
        <v>0.20964360587002095</v>
      </c>
      <c r="AF8">
        <v>3</v>
      </c>
      <c r="AG8" s="3">
        <f t="shared" si="15"/>
        <v>0.12578616352201258</v>
      </c>
      <c r="AH8">
        <v>20</v>
      </c>
      <c r="AI8" s="3">
        <f t="shared" si="16"/>
        <v>0.8385744234800838</v>
      </c>
      <c r="AJ8">
        <v>22</v>
      </c>
      <c r="AK8" s="3">
        <f t="shared" si="17"/>
        <v>0.9224318658280922</v>
      </c>
      <c r="AL8" s="13">
        <f t="shared" si="18"/>
        <v>2385</v>
      </c>
      <c r="AM8" s="44">
        <f t="shared" si="19"/>
        <v>317</v>
      </c>
      <c r="AN8" s="70">
        <f t="shared" si="19"/>
        <v>13.291404612159326</v>
      </c>
      <c r="AO8" s="2"/>
      <c r="AP8">
        <v>84</v>
      </c>
      <c r="AQ8" s="2"/>
      <c r="AR8" s="2">
        <v>55</v>
      </c>
      <c r="AS8" s="2">
        <v>1</v>
      </c>
      <c r="AT8" s="35">
        <f t="shared" si="20"/>
        <v>140</v>
      </c>
      <c r="AU8" s="2"/>
      <c r="AV8" s="2"/>
      <c r="AW8" s="2"/>
      <c r="AX8" s="2"/>
    </row>
    <row r="9" spans="1:50" ht="12.75">
      <c r="A9" s="64" t="s">
        <v>10</v>
      </c>
      <c r="B9">
        <v>31</v>
      </c>
      <c r="C9" s="3">
        <f t="shared" si="0"/>
        <v>1.227236737925574</v>
      </c>
      <c r="D9">
        <v>28</v>
      </c>
      <c r="E9" s="3">
        <f t="shared" si="1"/>
        <v>1.1084718923198733</v>
      </c>
      <c r="F9">
        <v>6</v>
      </c>
      <c r="G9" s="8">
        <f t="shared" si="2"/>
        <v>0.2375296912114014</v>
      </c>
      <c r="H9" s="4">
        <v>1317</v>
      </c>
      <c r="I9" s="5">
        <f t="shared" si="3"/>
        <v>52.13776722090261</v>
      </c>
      <c r="J9" s="6">
        <v>154</v>
      </c>
      <c r="K9" s="8">
        <f t="shared" si="4"/>
        <v>6.096595407759303</v>
      </c>
      <c r="L9" s="6">
        <v>8</v>
      </c>
      <c r="M9" s="8">
        <f t="shared" si="5"/>
        <v>0.3167062549485352</v>
      </c>
      <c r="N9" s="2">
        <v>795</v>
      </c>
      <c r="O9" s="8">
        <f t="shared" si="6"/>
        <v>31.47268408551069</v>
      </c>
      <c r="P9">
        <v>15</v>
      </c>
      <c r="Q9" s="3">
        <f t="shared" si="7"/>
        <v>0.5938242280285035</v>
      </c>
      <c r="R9">
        <v>62</v>
      </c>
      <c r="S9" s="3">
        <f t="shared" si="8"/>
        <v>2.454473475851148</v>
      </c>
      <c r="T9">
        <v>5</v>
      </c>
      <c r="U9" s="3">
        <f t="shared" si="9"/>
        <v>0.19794140934283452</v>
      </c>
      <c r="V9">
        <v>10</v>
      </c>
      <c r="W9" s="3">
        <f t="shared" si="10"/>
        <v>0.39588281868566905</v>
      </c>
      <c r="X9">
        <v>3</v>
      </c>
      <c r="Y9" s="3">
        <f t="shared" si="11"/>
        <v>0.1187648456057007</v>
      </c>
      <c r="Z9">
        <v>12</v>
      </c>
      <c r="AA9" s="3">
        <f t="shared" si="12"/>
        <v>0.4750593824228028</v>
      </c>
      <c r="AB9">
        <v>27</v>
      </c>
      <c r="AC9" s="3">
        <f t="shared" si="13"/>
        <v>1.0688836104513064</v>
      </c>
      <c r="AD9">
        <v>3</v>
      </c>
      <c r="AE9" s="3">
        <f t="shared" si="14"/>
        <v>0.1187648456057007</v>
      </c>
      <c r="AF9">
        <v>6</v>
      </c>
      <c r="AG9" s="3">
        <f t="shared" si="15"/>
        <v>0.2375296912114014</v>
      </c>
      <c r="AH9">
        <v>17</v>
      </c>
      <c r="AI9" s="3">
        <f t="shared" si="16"/>
        <v>0.6730007917656373</v>
      </c>
      <c r="AJ9">
        <v>27</v>
      </c>
      <c r="AK9" s="3">
        <f t="shared" si="17"/>
        <v>1.0688836104513064</v>
      </c>
      <c r="AL9" s="13">
        <f t="shared" si="18"/>
        <v>2526</v>
      </c>
      <c r="AM9" s="44">
        <f t="shared" si="19"/>
        <v>522</v>
      </c>
      <c r="AN9" s="70">
        <f t="shared" si="19"/>
        <v>20.66508313539192</v>
      </c>
      <c r="AO9" s="2"/>
      <c r="AP9">
        <v>66</v>
      </c>
      <c r="AQ9" s="2"/>
      <c r="AR9" s="2">
        <v>27</v>
      </c>
      <c r="AS9" s="2">
        <v>3</v>
      </c>
      <c r="AT9" s="35">
        <f t="shared" si="20"/>
        <v>96</v>
      </c>
      <c r="AU9" s="2"/>
      <c r="AV9" s="2"/>
      <c r="AW9" s="2"/>
      <c r="AX9" s="2"/>
    </row>
    <row r="10" spans="1:50" ht="12.75">
      <c r="A10" s="64" t="s">
        <v>11</v>
      </c>
      <c r="B10" s="57">
        <v>48</v>
      </c>
      <c r="C10" s="3">
        <f t="shared" si="0"/>
        <v>1.94331983805668</v>
      </c>
      <c r="D10" s="2">
        <v>31</v>
      </c>
      <c r="E10" s="3">
        <f t="shared" si="1"/>
        <v>1.2550607287449393</v>
      </c>
      <c r="F10" s="6">
        <v>11</v>
      </c>
      <c r="G10" s="8">
        <f t="shared" si="2"/>
        <v>0.44534412955465585</v>
      </c>
      <c r="H10" s="4">
        <v>1148</v>
      </c>
      <c r="I10" s="5">
        <f t="shared" si="3"/>
        <v>46.477732793522264</v>
      </c>
      <c r="J10" s="6">
        <v>119</v>
      </c>
      <c r="K10" s="8">
        <f t="shared" si="4"/>
        <v>4.817813765182186</v>
      </c>
      <c r="L10" s="6">
        <v>7</v>
      </c>
      <c r="M10" s="8">
        <f t="shared" si="5"/>
        <v>0.2834008097165992</v>
      </c>
      <c r="N10" s="6">
        <v>893</v>
      </c>
      <c r="O10" s="8">
        <f t="shared" si="6"/>
        <v>36.15384615384615</v>
      </c>
      <c r="P10" s="2">
        <v>21</v>
      </c>
      <c r="Q10" s="3">
        <f t="shared" si="7"/>
        <v>0.8502024291497976</v>
      </c>
      <c r="R10" s="2">
        <v>83</v>
      </c>
      <c r="S10" s="3">
        <f t="shared" si="8"/>
        <v>3.360323886639676</v>
      </c>
      <c r="T10" s="2">
        <v>6</v>
      </c>
      <c r="U10" s="3">
        <f t="shared" si="9"/>
        <v>0.242914979757085</v>
      </c>
      <c r="V10" s="2">
        <v>22</v>
      </c>
      <c r="W10" s="3">
        <f t="shared" si="10"/>
        <v>0.8906882591093117</v>
      </c>
      <c r="X10" s="2">
        <v>0</v>
      </c>
      <c r="Y10" s="3">
        <f t="shared" si="11"/>
        <v>0</v>
      </c>
      <c r="Z10" s="2">
        <v>18</v>
      </c>
      <c r="AA10" s="3">
        <f t="shared" si="12"/>
        <v>0.728744939271255</v>
      </c>
      <c r="AB10" s="2">
        <v>29</v>
      </c>
      <c r="AC10" s="3">
        <f t="shared" si="13"/>
        <v>1.174089068825911</v>
      </c>
      <c r="AD10" s="2">
        <v>5</v>
      </c>
      <c r="AE10" s="3">
        <f t="shared" si="14"/>
        <v>0.20242914979757085</v>
      </c>
      <c r="AF10" s="2">
        <v>2</v>
      </c>
      <c r="AG10" s="3">
        <f t="shared" si="15"/>
        <v>0.08097165991902834</v>
      </c>
      <c r="AH10" s="2">
        <v>10</v>
      </c>
      <c r="AI10" s="3">
        <f t="shared" si="16"/>
        <v>0.4048582995951417</v>
      </c>
      <c r="AJ10" s="2">
        <v>17</v>
      </c>
      <c r="AK10" s="3">
        <f t="shared" si="17"/>
        <v>0.6882591093117408</v>
      </c>
      <c r="AL10" s="13">
        <f t="shared" si="18"/>
        <v>2470</v>
      </c>
      <c r="AM10" s="44">
        <f t="shared" si="19"/>
        <v>255</v>
      </c>
      <c r="AN10" s="70">
        <f t="shared" si="19"/>
        <v>10.323886639676111</v>
      </c>
      <c r="AO10" s="2"/>
      <c r="AP10">
        <v>64</v>
      </c>
      <c r="AQ10" s="2"/>
      <c r="AR10" s="2">
        <v>43</v>
      </c>
      <c r="AS10" s="2">
        <v>3</v>
      </c>
      <c r="AT10" s="35">
        <f t="shared" si="20"/>
        <v>110</v>
      </c>
      <c r="AU10" s="2"/>
      <c r="AV10" s="2"/>
      <c r="AW10" s="2"/>
      <c r="AX10" s="2"/>
    </row>
    <row r="11" spans="1:50" ht="12.75">
      <c r="A11" s="64" t="s">
        <v>12</v>
      </c>
      <c r="B11">
        <v>21</v>
      </c>
      <c r="C11" s="3">
        <f t="shared" si="0"/>
        <v>0.9083044982698962</v>
      </c>
      <c r="D11" s="2">
        <v>24</v>
      </c>
      <c r="E11" s="3">
        <f t="shared" si="1"/>
        <v>1.0380622837370241</v>
      </c>
      <c r="F11">
        <v>7</v>
      </c>
      <c r="G11" s="8">
        <f t="shared" si="2"/>
        <v>0.3027681660899654</v>
      </c>
      <c r="H11" s="4">
        <v>1305</v>
      </c>
      <c r="I11" s="5">
        <f t="shared" si="3"/>
        <v>56.444636678200695</v>
      </c>
      <c r="J11" s="6">
        <v>182</v>
      </c>
      <c r="K11" s="8">
        <f t="shared" si="4"/>
        <v>7.8719723183391</v>
      </c>
      <c r="L11" s="6">
        <v>9</v>
      </c>
      <c r="M11" s="8">
        <f t="shared" si="5"/>
        <v>0.3892733564013841</v>
      </c>
      <c r="N11" s="2">
        <v>518</v>
      </c>
      <c r="O11" s="8">
        <f t="shared" si="6"/>
        <v>22.40484429065744</v>
      </c>
      <c r="P11">
        <v>17</v>
      </c>
      <c r="Q11" s="3">
        <f t="shared" si="7"/>
        <v>0.7352941176470589</v>
      </c>
      <c r="R11">
        <v>86</v>
      </c>
      <c r="S11" s="3">
        <f t="shared" si="8"/>
        <v>3.7197231833910034</v>
      </c>
      <c r="T11">
        <v>5</v>
      </c>
      <c r="U11" s="3">
        <f t="shared" si="9"/>
        <v>0.21626297577854672</v>
      </c>
      <c r="V11">
        <v>18</v>
      </c>
      <c r="W11" s="3">
        <f t="shared" si="10"/>
        <v>0.7785467128027682</v>
      </c>
      <c r="X11">
        <v>4</v>
      </c>
      <c r="Y11" s="3">
        <f t="shared" si="11"/>
        <v>0.17301038062283736</v>
      </c>
      <c r="Z11">
        <v>17</v>
      </c>
      <c r="AA11" s="3">
        <f t="shared" si="12"/>
        <v>0.7352941176470589</v>
      </c>
      <c r="AB11">
        <v>34</v>
      </c>
      <c r="AC11" s="3">
        <f t="shared" si="13"/>
        <v>1.4705882352941178</v>
      </c>
      <c r="AD11">
        <v>0</v>
      </c>
      <c r="AE11" s="3">
        <f t="shared" si="14"/>
        <v>0</v>
      </c>
      <c r="AF11">
        <v>2</v>
      </c>
      <c r="AG11" s="3">
        <f t="shared" si="15"/>
        <v>0.08650519031141868</v>
      </c>
      <c r="AH11">
        <v>14</v>
      </c>
      <c r="AI11" s="3">
        <f t="shared" si="16"/>
        <v>0.6055363321799307</v>
      </c>
      <c r="AJ11">
        <v>49</v>
      </c>
      <c r="AK11" s="3">
        <f t="shared" si="17"/>
        <v>2.1193771626297577</v>
      </c>
      <c r="AL11" s="13">
        <f t="shared" si="18"/>
        <v>2312</v>
      </c>
      <c r="AM11" s="44">
        <f t="shared" si="19"/>
        <v>787</v>
      </c>
      <c r="AN11" s="70">
        <f t="shared" si="19"/>
        <v>34.03979238754326</v>
      </c>
      <c r="AO11" s="2"/>
      <c r="AP11">
        <v>28</v>
      </c>
      <c r="AQ11" s="2"/>
      <c r="AR11" s="2">
        <v>40</v>
      </c>
      <c r="AS11" s="2">
        <v>2</v>
      </c>
      <c r="AT11" s="35">
        <f t="shared" si="20"/>
        <v>70</v>
      </c>
      <c r="AU11" s="2"/>
      <c r="AV11" s="2"/>
      <c r="AW11" s="2"/>
      <c r="AX11" s="2"/>
    </row>
    <row r="12" spans="1:50" ht="12.75">
      <c r="A12" s="64" t="s">
        <v>13</v>
      </c>
      <c r="B12">
        <v>42</v>
      </c>
      <c r="C12" s="3">
        <f t="shared" si="0"/>
        <v>1.8724921979491753</v>
      </c>
      <c r="D12" s="2">
        <v>44</v>
      </c>
      <c r="E12" s="3">
        <f t="shared" si="1"/>
        <v>1.9616584930896122</v>
      </c>
      <c r="F12">
        <v>7</v>
      </c>
      <c r="G12" s="8">
        <f t="shared" si="2"/>
        <v>0.3120820329915292</v>
      </c>
      <c r="H12">
        <v>735</v>
      </c>
      <c r="I12" s="8">
        <f t="shared" si="3"/>
        <v>32.768613464110565</v>
      </c>
      <c r="J12" s="6">
        <v>170</v>
      </c>
      <c r="K12" s="8">
        <f t="shared" si="4"/>
        <v>7.5791350869371374</v>
      </c>
      <c r="L12" s="6">
        <v>12</v>
      </c>
      <c r="M12" s="8">
        <f t="shared" si="5"/>
        <v>0.5349977708426215</v>
      </c>
      <c r="N12" s="4">
        <v>1001</v>
      </c>
      <c r="O12" s="5">
        <f t="shared" si="6"/>
        <v>44.62773071778867</v>
      </c>
      <c r="P12">
        <v>14</v>
      </c>
      <c r="Q12" s="3">
        <f t="shared" si="7"/>
        <v>0.6241640659830584</v>
      </c>
      <c r="R12">
        <v>75</v>
      </c>
      <c r="S12" s="3">
        <f t="shared" si="8"/>
        <v>3.3437360677663843</v>
      </c>
      <c r="T12">
        <v>5</v>
      </c>
      <c r="U12" s="3">
        <f t="shared" si="9"/>
        <v>0.22291573785109228</v>
      </c>
      <c r="V12">
        <v>19</v>
      </c>
      <c r="W12" s="3">
        <f t="shared" si="10"/>
        <v>0.8470798038341507</v>
      </c>
      <c r="X12">
        <v>5</v>
      </c>
      <c r="Y12" s="3">
        <f t="shared" si="11"/>
        <v>0.22291573785109228</v>
      </c>
      <c r="Z12">
        <v>18</v>
      </c>
      <c r="AA12" s="3">
        <f t="shared" si="12"/>
        <v>0.8024966562639322</v>
      </c>
      <c r="AB12">
        <v>36</v>
      </c>
      <c r="AC12" s="3">
        <f t="shared" si="13"/>
        <v>1.6049933125278644</v>
      </c>
      <c r="AD12">
        <v>10</v>
      </c>
      <c r="AE12" s="3">
        <f t="shared" si="14"/>
        <v>0.44583147570218457</v>
      </c>
      <c r="AF12">
        <v>4</v>
      </c>
      <c r="AG12" s="3">
        <f t="shared" si="15"/>
        <v>0.17833259028087384</v>
      </c>
      <c r="AH12">
        <v>18</v>
      </c>
      <c r="AI12" s="3">
        <f t="shared" si="16"/>
        <v>0.8024966562639322</v>
      </c>
      <c r="AJ12">
        <v>28</v>
      </c>
      <c r="AK12" s="3">
        <f t="shared" si="17"/>
        <v>1.2483281319661168</v>
      </c>
      <c r="AL12" s="13">
        <f t="shared" si="18"/>
        <v>2243</v>
      </c>
      <c r="AM12" s="44">
        <f>N12-H12</f>
        <v>266</v>
      </c>
      <c r="AN12" s="70">
        <f>O12-I12</f>
        <v>11.859117253678107</v>
      </c>
      <c r="AO12" s="2"/>
      <c r="AP12">
        <v>53</v>
      </c>
      <c r="AQ12" s="2"/>
      <c r="AR12" s="2">
        <v>56</v>
      </c>
      <c r="AS12" s="2">
        <v>2</v>
      </c>
      <c r="AT12" s="35">
        <f t="shared" si="20"/>
        <v>111</v>
      </c>
      <c r="AU12" s="2"/>
      <c r="AV12" s="2"/>
      <c r="AW12" s="2"/>
      <c r="AX12" s="2"/>
    </row>
    <row r="13" spans="1:46" s="19" customFormat="1" ht="12.75">
      <c r="A13" s="65" t="s">
        <v>14</v>
      </c>
      <c r="B13" s="67">
        <f>SUM(B4:B12)</f>
        <v>353</v>
      </c>
      <c r="C13" s="17">
        <f>B13*100/AL13</f>
        <v>1.634107952967318</v>
      </c>
      <c r="D13" s="16">
        <f>SUM(D4:D12)</f>
        <v>282</v>
      </c>
      <c r="E13" s="17">
        <f>D13*100/AL13</f>
        <v>1.3054346819738913</v>
      </c>
      <c r="F13" s="16">
        <f>SUM(F4:F12)</f>
        <v>74</v>
      </c>
      <c r="G13" s="17">
        <f>F13*100/AL13</f>
        <v>0.3425608739931488</v>
      </c>
      <c r="H13" s="96">
        <f>SUM(H4:H12)</f>
        <v>10409</v>
      </c>
      <c r="I13" s="97">
        <f>H13*100/AL13</f>
        <v>48.18535320803629</v>
      </c>
      <c r="J13" s="16">
        <f>SUM(J4:J12)</f>
        <v>1367</v>
      </c>
      <c r="K13" s="17">
        <f>J13*100/AL13</f>
        <v>6.328117766873437</v>
      </c>
      <c r="L13" s="16">
        <f>SUM(L4:L12)</f>
        <v>83</v>
      </c>
      <c r="M13" s="17">
        <f>L13*100/AL13</f>
        <v>0.3842236829923155</v>
      </c>
      <c r="N13" s="16">
        <f>SUM(N4:N12)</f>
        <v>6912</v>
      </c>
      <c r="O13" s="17">
        <f>N13*100/AL13</f>
        <v>31.99703731136006</v>
      </c>
      <c r="P13" s="16">
        <f>SUM(P4:P12)</f>
        <v>130</v>
      </c>
      <c r="Q13" s="17">
        <f>P13*100/AL13</f>
        <v>0.6017961299879641</v>
      </c>
      <c r="R13" s="16">
        <f>SUM(R4:R12)</f>
        <v>775</v>
      </c>
      <c r="S13" s="17">
        <f>R13*100/AL13</f>
        <v>3.5876307749282472</v>
      </c>
      <c r="T13" s="16">
        <f>SUM(T4:T12)</f>
        <v>58</v>
      </c>
      <c r="U13" s="17">
        <f>T13*100/AL13</f>
        <v>0.26849365799463015</v>
      </c>
      <c r="V13" s="16">
        <f>SUM(V4:V12)</f>
        <v>165</v>
      </c>
      <c r="W13" s="17">
        <f>V13*100/AL13</f>
        <v>0.7638181649847237</v>
      </c>
      <c r="X13" s="16">
        <f>SUM(X4:X12)</f>
        <v>33</v>
      </c>
      <c r="Y13" s="3">
        <f t="shared" si="11"/>
        <v>0.15276363299694473</v>
      </c>
      <c r="Z13" s="16">
        <f>SUM(Z4:Z12)</f>
        <v>171</v>
      </c>
      <c r="AA13" s="3">
        <f t="shared" si="12"/>
        <v>0.7915933709841682</v>
      </c>
      <c r="AB13" s="16">
        <f>SUM(AB4:AB12)</f>
        <v>279</v>
      </c>
      <c r="AC13" s="3">
        <f t="shared" si="13"/>
        <v>1.291547078974169</v>
      </c>
      <c r="AD13" s="16">
        <f>SUM(AD4:AD12)</f>
        <v>47</v>
      </c>
      <c r="AE13" s="3">
        <f t="shared" si="14"/>
        <v>0.21757244699564854</v>
      </c>
      <c r="AF13" s="16">
        <f>SUM(AF4:AF12)</f>
        <v>33</v>
      </c>
      <c r="AG13" s="3">
        <f t="shared" si="15"/>
        <v>0.15276363299694473</v>
      </c>
      <c r="AH13" s="16">
        <f>SUM(AH4:AH12)</f>
        <v>159</v>
      </c>
      <c r="AI13" s="3">
        <f t="shared" si="16"/>
        <v>0.7360429589852792</v>
      </c>
      <c r="AJ13" s="16">
        <f>SUM(AJ4:AJ12)</f>
        <v>272</v>
      </c>
      <c r="AK13" s="17">
        <f>AJ13*100/AL13</f>
        <v>1.259142671974817</v>
      </c>
      <c r="AL13" s="18">
        <f>SUM(AL4:AL12)</f>
        <v>21602</v>
      </c>
      <c r="AM13" s="46">
        <f t="shared" si="19"/>
        <v>3497</v>
      </c>
      <c r="AN13" s="71">
        <f t="shared" si="19"/>
        <v>16.18831589667623</v>
      </c>
      <c r="AO13" s="16">
        <v>0</v>
      </c>
      <c r="AP13" s="16">
        <f>SUM(AP4:AP12)</f>
        <v>457</v>
      </c>
      <c r="AQ13" s="16">
        <f>SUM(AQ4:AQ12)</f>
        <v>0</v>
      </c>
      <c r="AR13" s="16">
        <f>SUM(AR4:AR12)</f>
        <v>406</v>
      </c>
      <c r="AS13" s="16">
        <f>SUM(AS4:AS12)</f>
        <v>17</v>
      </c>
      <c r="AT13" s="37">
        <f>SUM(AT4:AT12)</f>
        <v>880</v>
      </c>
    </row>
    <row r="14" spans="6:46" ht="12.75">
      <c r="F14" s="7"/>
      <c r="G14" s="7"/>
      <c r="J14" s="2"/>
      <c r="L14" s="7"/>
      <c r="M14" s="7"/>
      <c r="N14" s="2"/>
      <c r="AM14" s="47"/>
      <c r="AN14" s="48"/>
      <c r="AT14" s="39"/>
    </row>
    <row r="15" spans="1:50" ht="12.75">
      <c r="A15" s="64" t="s">
        <v>15</v>
      </c>
      <c r="B15">
        <v>50</v>
      </c>
      <c r="C15" s="3">
        <f aca="true" t="shared" si="21" ref="C15:C23">(B15*100)/AL15</f>
        <v>1.885369532428356</v>
      </c>
      <c r="D15">
        <v>39</v>
      </c>
      <c r="E15" s="3">
        <f aca="true" t="shared" si="22" ref="E15:E23">(D15*100)/AL15</f>
        <v>1.4705882352941178</v>
      </c>
      <c r="F15">
        <v>16</v>
      </c>
      <c r="G15" s="8">
        <f aca="true" t="shared" si="23" ref="G15:G23">(F15*100)/AL15</f>
        <v>0.6033182503770739</v>
      </c>
      <c r="H15">
        <v>870</v>
      </c>
      <c r="I15" s="3">
        <f aca="true" t="shared" si="24" ref="I15:I23">(H15*100)/AL15</f>
        <v>32.80542986425339</v>
      </c>
      <c r="J15" s="2">
        <v>279</v>
      </c>
      <c r="K15" s="3">
        <f aca="true" t="shared" si="25" ref="K15:K23">(J15*100)/AL15</f>
        <v>10.520361990950226</v>
      </c>
      <c r="L15">
        <v>15</v>
      </c>
      <c r="M15" s="8">
        <f aca="true" t="shared" si="26" ref="M15:M23">(L15*100)/AL15</f>
        <v>0.5656108597285068</v>
      </c>
      <c r="N15" s="4">
        <v>1041</v>
      </c>
      <c r="O15" s="5">
        <f aca="true" t="shared" si="27" ref="O15:O23">(N15*100)/AL15</f>
        <v>39.25339366515837</v>
      </c>
      <c r="P15">
        <v>19</v>
      </c>
      <c r="Q15" s="3">
        <f aca="true" t="shared" si="28" ref="Q15:Q23">(P15*100)/AL15</f>
        <v>0.7164404223227753</v>
      </c>
      <c r="R15">
        <v>145</v>
      </c>
      <c r="S15" s="3">
        <f aca="true" t="shared" si="29" ref="S15:S23">(R15*100)/AL15</f>
        <v>5.467571644042232</v>
      </c>
      <c r="T15">
        <v>5</v>
      </c>
      <c r="U15" s="3">
        <f aca="true" t="shared" si="30" ref="U15:U23">(T15*100)/AL15</f>
        <v>0.1885369532428356</v>
      </c>
      <c r="V15">
        <v>10</v>
      </c>
      <c r="W15" s="3">
        <f aca="true" t="shared" si="31" ref="W15:W23">(V15*100)/AL15</f>
        <v>0.3770739064856712</v>
      </c>
      <c r="X15">
        <v>8</v>
      </c>
      <c r="Y15" s="3">
        <f aca="true" t="shared" si="32" ref="Y15:Y24">(X15*100)/AL15</f>
        <v>0.30165912518853694</v>
      </c>
      <c r="Z15">
        <v>37</v>
      </c>
      <c r="AA15" s="3">
        <f aca="true" t="shared" si="33" ref="AA15:AA24">(Z15*100)/AL15</f>
        <v>1.3951734539969833</v>
      </c>
      <c r="AB15">
        <v>42</v>
      </c>
      <c r="AC15" s="3">
        <f aca="true" t="shared" si="34" ref="AC15:AC24">(AB15*100)/AL15</f>
        <v>1.583710407239819</v>
      </c>
      <c r="AD15">
        <v>7</v>
      </c>
      <c r="AE15" s="3">
        <f aca="true" t="shared" si="35" ref="AE15:AE24">(AD15*100)/AL15</f>
        <v>0.26395173453996984</v>
      </c>
      <c r="AF15">
        <v>3</v>
      </c>
      <c r="AG15" s="3">
        <f aca="true" t="shared" si="36" ref="AG15:AG24">(AF15*100)/AL15</f>
        <v>0.11312217194570136</v>
      </c>
      <c r="AH15">
        <v>20</v>
      </c>
      <c r="AI15" s="3">
        <f aca="true" t="shared" si="37" ref="AI15:AI24">(AH15*100)/AL15</f>
        <v>0.7541478129713424</v>
      </c>
      <c r="AJ15">
        <v>46</v>
      </c>
      <c r="AK15" s="3">
        <f aca="true" t="shared" si="38" ref="AK15:AK23">(AJ15*100)/AL15</f>
        <v>1.7345399698340875</v>
      </c>
      <c r="AL15" s="13">
        <f aca="true" t="shared" si="39" ref="AL15:AL23">B15+D15+F15+H15+J15+L15+N15+P15+R15+T15+V15+X15+Z15+AB15+AD15+AF15+AH15+AJ15</f>
        <v>2652</v>
      </c>
      <c r="AM15" s="44">
        <f>N15-H15</f>
        <v>171</v>
      </c>
      <c r="AN15" s="70">
        <f>O15-I15</f>
        <v>6.447963800904979</v>
      </c>
      <c r="AO15" s="2"/>
      <c r="AP15">
        <v>42</v>
      </c>
      <c r="AQ15" s="2"/>
      <c r="AR15" s="2">
        <v>42</v>
      </c>
      <c r="AS15" s="2">
        <v>3</v>
      </c>
      <c r="AT15" s="35">
        <f aca="true" t="shared" si="40" ref="AT15:AT23">SUM(AO15:AS15)</f>
        <v>87</v>
      </c>
      <c r="AU15" s="2"/>
      <c r="AV15" s="2"/>
      <c r="AW15" s="2"/>
      <c r="AX15" s="2"/>
    </row>
    <row r="16" spans="1:50" ht="12.75">
      <c r="A16" s="64" t="s">
        <v>16</v>
      </c>
      <c r="B16">
        <v>56</v>
      </c>
      <c r="C16" s="3">
        <f t="shared" si="21"/>
        <v>2.3333333333333335</v>
      </c>
      <c r="D16">
        <v>42</v>
      </c>
      <c r="E16" s="3">
        <f t="shared" si="22"/>
        <v>1.75</v>
      </c>
      <c r="F16">
        <v>7</v>
      </c>
      <c r="G16" s="8">
        <f t="shared" si="23"/>
        <v>0.2916666666666667</v>
      </c>
      <c r="H16">
        <v>783</v>
      </c>
      <c r="I16" s="8">
        <f t="shared" si="24"/>
        <v>32.625</v>
      </c>
      <c r="J16" s="2">
        <v>243</v>
      </c>
      <c r="K16" s="3">
        <f t="shared" si="25"/>
        <v>10.125</v>
      </c>
      <c r="L16">
        <v>16</v>
      </c>
      <c r="M16" s="8">
        <f t="shared" si="26"/>
        <v>0.6666666666666666</v>
      </c>
      <c r="N16" s="4">
        <v>966</v>
      </c>
      <c r="O16" s="5">
        <f t="shared" si="27"/>
        <v>40.25</v>
      </c>
      <c r="P16">
        <v>16</v>
      </c>
      <c r="Q16" s="3">
        <f t="shared" si="28"/>
        <v>0.6666666666666666</v>
      </c>
      <c r="R16">
        <v>125</v>
      </c>
      <c r="S16" s="3">
        <f t="shared" si="29"/>
        <v>5.208333333333333</v>
      </c>
      <c r="T16">
        <v>7</v>
      </c>
      <c r="U16" s="3">
        <f t="shared" si="30"/>
        <v>0.2916666666666667</v>
      </c>
      <c r="V16">
        <v>13</v>
      </c>
      <c r="W16" s="3">
        <f t="shared" si="31"/>
        <v>0.5416666666666666</v>
      </c>
      <c r="X16">
        <v>5</v>
      </c>
      <c r="Y16" s="3">
        <f t="shared" si="32"/>
        <v>0.20833333333333334</v>
      </c>
      <c r="Z16">
        <v>11</v>
      </c>
      <c r="AA16" s="3">
        <f t="shared" si="33"/>
        <v>0.4583333333333333</v>
      </c>
      <c r="AB16">
        <v>48</v>
      </c>
      <c r="AC16" s="3">
        <f t="shared" si="34"/>
        <v>2</v>
      </c>
      <c r="AD16">
        <v>6</v>
      </c>
      <c r="AE16" s="3">
        <f t="shared" si="35"/>
        <v>0.25</v>
      </c>
      <c r="AF16">
        <v>3</v>
      </c>
      <c r="AG16" s="3">
        <f t="shared" si="36"/>
        <v>0.125</v>
      </c>
      <c r="AH16">
        <v>14</v>
      </c>
      <c r="AI16" s="3">
        <f t="shared" si="37"/>
        <v>0.5833333333333334</v>
      </c>
      <c r="AJ16">
        <v>39</v>
      </c>
      <c r="AK16" s="3">
        <f t="shared" si="38"/>
        <v>1.625</v>
      </c>
      <c r="AL16" s="13">
        <f t="shared" si="39"/>
        <v>2400</v>
      </c>
      <c r="AM16" s="44">
        <f>N16-H16</f>
        <v>183</v>
      </c>
      <c r="AN16" s="70">
        <f>O16-I16</f>
        <v>7.625</v>
      </c>
      <c r="AO16" s="2"/>
      <c r="AP16">
        <v>34</v>
      </c>
      <c r="AQ16" s="2"/>
      <c r="AR16" s="2">
        <v>40</v>
      </c>
      <c r="AS16" s="2">
        <v>1</v>
      </c>
      <c r="AT16" s="35">
        <f t="shared" si="40"/>
        <v>75</v>
      </c>
      <c r="AU16" s="2"/>
      <c r="AV16" s="2"/>
      <c r="AW16" s="2"/>
      <c r="AX16" s="2"/>
    </row>
    <row r="17" spans="1:50" ht="12.75">
      <c r="A17" s="64" t="s">
        <v>17</v>
      </c>
      <c r="B17">
        <v>46</v>
      </c>
      <c r="C17" s="3">
        <f t="shared" si="21"/>
        <v>1.6528925619834711</v>
      </c>
      <c r="D17">
        <v>33</v>
      </c>
      <c r="E17" s="3">
        <f t="shared" si="22"/>
        <v>1.1857707509881423</v>
      </c>
      <c r="F17">
        <v>4</v>
      </c>
      <c r="G17" s="8">
        <f t="shared" si="23"/>
        <v>0.1437297879985627</v>
      </c>
      <c r="H17" s="4">
        <v>1184</v>
      </c>
      <c r="I17" s="5">
        <f t="shared" si="24"/>
        <v>42.54401724757456</v>
      </c>
      <c r="J17" s="6">
        <v>290</v>
      </c>
      <c r="K17" s="8">
        <f t="shared" si="25"/>
        <v>10.420409629895795</v>
      </c>
      <c r="L17">
        <v>12</v>
      </c>
      <c r="M17" s="8">
        <f t="shared" si="26"/>
        <v>0.4311893639956881</v>
      </c>
      <c r="N17" s="2">
        <v>925</v>
      </c>
      <c r="O17" s="8">
        <f t="shared" si="27"/>
        <v>33.23751347466762</v>
      </c>
      <c r="P17">
        <v>10</v>
      </c>
      <c r="Q17" s="3">
        <f t="shared" si="28"/>
        <v>0.35932446999640677</v>
      </c>
      <c r="R17">
        <v>131</v>
      </c>
      <c r="S17" s="3">
        <f t="shared" si="29"/>
        <v>4.707150556952929</v>
      </c>
      <c r="T17">
        <v>8</v>
      </c>
      <c r="U17" s="3">
        <f t="shared" si="30"/>
        <v>0.2874595759971254</v>
      </c>
      <c r="V17">
        <v>17</v>
      </c>
      <c r="W17" s="3">
        <f t="shared" si="31"/>
        <v>0.6108515989938915</v>
      </c>
      <c r="X17">
        <v>1</v>
      </c>
      <c r="Y17" s="3">
        <f t="shared" si="32"/>
        <v>0.035932446999640676</v>
      </c>
      <c r="Z17">
        <v>18</v>
      </c>
      <c r="AA17" s="3">
        <f t="shared" si="33"/>
        <v>0.6467840459935321</v>
      </c>
      <c r="AB17">
        <v>37</v>
      </c>
      <c r="AC17" s="3">
        <f t="shared" si="34"/>
        <v>1.329500538986705</v>
      </c>
      <c r="AD17">
        <v>6</v>
      </c>
      <c r="AE17" s="3">
        <f t="shared" si="35"/>
        <v>0.21559468199784404</v>
      </c>
      <c r="AF17">
        <v>5</v>
      </c>
      <c r="AG17" s="3">
        <f t="shared" si="36"/>
        <v>0.17966223499820339</v>
      </c>
      <c r="AH17">
        <v>15</v>
      </c>
      <c r="AI17" s="3">
        <f t="shared" si="37"/>
        <v>0.5389867049946101</v>
      </c>
      <c r="AJ17">
        <v>41</v>
      </c>
      <c r="AK17" s="3">
        <f t="shared" si="38"/>
        <v>1.4732303269852678</v>
      </c>
      <c r="AL17" s="13">
        <f t="shared" si="39"/>
        <v>2783</v>
      </c>
      <c r="AM17" s="44">
        <f>H17-N17</f>
        <v>259</v>
      </c>
      <c r="AN17" s="70">
        <f>I17-O17</f>
        <v>9.306503772906936</v>
      </c>
      <c r="AO17" s="2"/>
      <c r="AP17">
        <v>29</v>
      </c>
      <c r="AQ17" s="2"/>
      <c r="AR17" s="2">
        <v>26</v>
      </c>
      <c r="AS17" s="2">
        <v>3</v>
      </c>
      <c r="AT17" s="35">
        <f t="shared" si="40"/>
        <v>58</v>
      </c>
      <c r="AU17" s="2"/>
      <c r="AV17" s="2"/>
      <c r="AW17" s="2"/>
      <c r="AX17" s="2"/>
    </row>
    <row r="18" spans="1:50" ht="12.75">
      <c r="A18" s="64" t="s">
        <v>18</v>
      </c>
      <c r="B18">
        <v>37</v>
      </c>
      <c r="C18" s="3">
        <f t="shared" si="21"/>
        <v>1.4015151515151516</v>
      </c>
      <c r="D18">
        <v>42</v>
      </c>
      <c r="E18" s="3">
        <f t="shared" si="22"/>
        <v>1.5909090909090908</v>
      </c>
      <c r="F18">
        <v>6</v>
      </c>
      <c r="G18" s="8">
        <f t="shared" si="23"/>
        <v>0.22727272727272727</v>
      </c>
      <c r="H18">
        <v>826</v>
      </c>
      <c r="I18" s="8">
        <f t="shared" si="24"/>
        <v>31.28787878787879</v>
      </c>
      <c r="J18" s="2">
        <v>287</v>
      </c>
      <c r="K18" s="3">
        <f t="shared" si="25"/>
        <v>10.871212121212121</v>
      </c>
      <c r="L18">
        <v>12</v>
      </c>
      <c r="M18" s="8">
        <f t="shared" si="26"/>
        <v>0.45454545454545453</v>
      </c>
      <c r="N18" s="4">
        <v>1141</v>
      </c>
      <c r="O18" s="5">
        <f t="shared" si="27"/>
        <v>43.21969696969697</v>
      </c>
      <c r="P18">
        <v>14</v>
      </c>
      <c r="Q18" s="3">
        <f t="shared" si="28"/>
        <v>0.5303030303030303</v>
      </c>
      <c r="R18">
        <v>130</v>
      </c>
      <c r="S18" s="3">
        <f t="shared" si="29"/>
        <v>4.924242424242424</v>
      </c>
      <c r="T18">
        <v>4</v>
      </c>
      <c r="U18" s="3">
        <f t="shared" si="30"/>
        <v>0.15151515151515152</v>
      </c>
      <c r="V18">
        <v>20</v>
      </c>
      <c r="W18" s="3">
        <f t="shared" si="31"/>
        <v>0.7575757575757576</v>
      </c>
      <c r="X18">
        <v>3</v>
      </c>
      <c r="Y18" s="3">
        <f t="shared" si="32"/>
        <v>0.11363636363636363</v>
      </c>
      <c r="Z18">
        <v>21</v>
      </c>
      <c r="AA18" s="3">
        <f t="shared" si="33"/>
        <v>0.7954545454545454</v>
      </c>
      <c r="AB18">
        <v>40</v>
      </c>
      <c r="AC18" s="3">
        <f t="shared" si="34"/>
        <v>1.5151515151515151</v>
      </c>
      <c r="AD18">
        <v>7</v>
      </c>
      <c r="AE18" s="3">
        <f t="shared" si="35"/>
        <v>0.26515151515151514</v>
      </c>
      <c r="AF18">
        <v>3</v>
      </c>
      <c r="AG18" s="3">
        <f t="shared" si="36"/>
        <v>0.11363636363636363</v>
      </c>
      <c r="AH18">
        <v>11</v>
      </c>
      <c r="AI18" s="3">
        <f t="shared" si="37"/>
        <v>0.4166666666666667</v>
      </c>
      <c r="AJ18">
        <v>36</v>
      </c>
      <c r="AK18" s="3">
        <f t="shared" si="38"/>
        <v>1.3636363636363635</v>
      </c>
      <c r="AL18" s="13">
        <f t="shared" si="39"/>
        <v>2640</v>
      </c>
      <c r="AM18" s="44">
        <f>N18-H18</f>
        <v>315</v>
      </c>
      <c r="AN18" s="70">
        <f>O18-I18</f>
        <v>11.93181818181818</v>
      </c>
      <c r="AO18" s="2"/>
      <c r="AP18">
        <v>43</v>
      </c>
      <c r="AQ18" s="2"/>
      <c r="AR18" s="2">
        <v>27</v>
      </c>
      <c r="AS18" s="2">
        <v>3</v>
      </c>
      <c r="AT18" s="35">
        <f t="shared" si="40"/>
        <v>73</v>
      </c>
      <c r="AU18" s="2"/>
      <c r="AV18" s="2"/>
      <c r="AW18" s="2"/>
      <c r="AX18" s="2"/>
    </row>
    <row r="19" spans="1:50" ht="12.75">
      <c r="A19" s="64" t="s">
        <v>19</v>
      </c>
      <c r="B19" s="57">
        <v>56</v>
      </c>
      <c r="C19" s="3">
        <f t="shared" si="21"/>
        <v>2.3054755043227666</v>
      </c>
      <c r="D19" s="2">
        <v>37</v>
      </c>
      <c r="E19" s="3">
        <f t="shared" si="22"/>
        <v>1.5232606010703993</v>
      </c>
      <c r="F19" s="6">
        <v>10</v>
      </c>
      <c r="G19" s="8">
        <f t="shared" si="23"/>
        <v>0.41169205434335115</v>
      </c>
      <c r="H19" s="2">
        <v>775</v>
      </c>
      <c r="I19" s="8">
        <f t="shared" si="24"/>
        <v>31.906134211609714</v>
      </c>
      <c r="J19" s="2">
        <v>185</v>
      </c>
      <c r="K19" s="3">
        <f t="shared" si="25"/>
        <v>7.6163030053519964</v>
      </c>
      <c r="L19" s="6">
        <v>10</v>
      </c>
      <c r="M19" s="8">
        <f t="shared" si="26"/>
        <v>0.41169205434335115</v>
      </c>
      <c r="N19" s="4">
        <v>1115</v>
      </c>
      <c r="O19" s="5">
        <f t="shared" si="27"/>
        <v>45.903664059283656</v>
      </c>
      <c r="P19" s="2">
        <v>23</v>
      </c>
      <c r="Q19" s="3">
        <f t="shared" si="28"/>
        <v>0.9468917249897078</v>
      </c>
      <c r="R19" s="2">
        <v>86</v>
      </c>
      <c r="S19" s="3">
        <f t="shared" si="29"/>
        <v>3.54055166735282</v>
      </c>
      <c r="T19" s="2">
        <v>6</v>
      </c>
      <c r="U19" s="3">
        <f t="shared" si="30"/>
        <v>0.24701523260601072</v>
      </c>
      <c r="V19" s="2">
        <v>11</v>
      </c>
      <c r="W19" s="3">
        <f t="shared" si="31"/>
        <v>0.45286125977768626</v>
      </c>
      <c r="X19" s="2">
        <v>2</v>
      </c>
      <c r="Y19" s="3">
        <f t="shared" si="32"/>
        <v>0.08233841086867023</v>
      </c>
      <c r="Z19" s="2">
        <v>22</v>
      </c>
      <c r="AA19" s="3">
        <f t="shared" si="33"/>
        <v>0.9057225195553725</v>
      </c>
      <c r="AB19" s="2">
        <v>36</v>
      </c>
      <c r="AC19" s="3">
        <f t="shared" si="34"/>
        <v>1.4820913956360642</v>
      </c>
      <c r="AD19" s="2">
        <v>10</v>
      </c>
      <c r="AE19" s="3">
        <f t="shared" si="35"/>
        <v>0.41169205434335115</v>
      </c>
      <c r="AF19" s="2">
        <v>4</v>
      </c>
      <c r="AG19" s="3">
        <f t="shared" si="36"/>
        <v>0.16467682173734047</v>
      </c>
      <c r="AH19" s="2">
        <v>15</v>
      </c>
      <c r="AI19" s="3">
        <f t="shared" si="37"/>
        <v>0.6175380815150268</v>
      </c>
      <c r="AJ19" s="2">
        <v>26</v>
      </c>
      <c r="AK19" s="3">
        <f t="shared" si="38"/>
        <v>1.070399341292713</v>
      </c>
      <c r="AL19" s="13">
        <f t="shared" si="39"/>
        <v>2429</v>
      </c>
      <c r="AM19" s="44">
        <f>N19-H19</f>
        <v>340</v>
      </c>
      <c r="AN19" s="70">
        <f>O19-I19</f>
        <v>13.997529847673942</v>
      </c>
      <c r="AO19" s="2"/>
      <c r="AP19">
        <v>40</v>
      </c>
      <c r="AQ19" s="2"/>
      <c r="AR19" s="2">
        <v>32</v>
      </c>
      <c r="AS19" s="2">
        <v>1</v>
      </c>
      <c r="AT19" s="35">
        <f t="shared" si="40"/>
        <v>73</v>
      </c>
      <c r="AU19" s="2"/>
      <c r="AV19" s="2"/>
      <c r="AW19" s="2"/>
      <c r="AX19" s="2"/>
    </row>
    <row r="20" spans="1:50" ht="12.75">
      <c r="A20" s="64" t="s">
        <v>20</v>
      </c>
      <c r="B20">
        <v>48</v>
      </c>
      <c r="C20" s="3">
        <f t="shared" si="21"/>
        <v>1.7518248175182483</v>
      </c>
      <c r="D20">
        <v>33</v>
      </c>
      <c r="E20" s="3">
        <f t="shared" si="22"/>
        <v>1.2043795620437956</v>
      </c>
      <c r="F20">
        <v>6</v>
      </c>
      <c r="G20" s="8">
        <f t="shared" si="23"/>
        <v>0.21897810218978103</v>
      </c>
      <c r="H20" s="4">
        <v>1073</v>
      </c>
      <c r="I20" s="5">
        <f t="shared" si="24"/>
        <v>39.160583941605836</v>
      </c>
      <c r="J20" s="6">
        <v>186</v>
      </c>
      <c r="K20" s="8">
        <f t="shared" si="25"/>
        <v>6.788321167883212</v>
      </c>
      <c r="L20">
        <v>6</v>
      </c>
      <c r="M20" s="8">
        <f t="shared" si="26"/>
        <v>0.21897810218978103</v>
      </c>
      <c r="N20" s="2">
        <v>1072</v>
      </c>
      <c r="O20" s="8">
        <f t="shared" si="27"/>
        <v>39.12408759124087</v>
      </c>
      <c r="P20">
        <v>11</v>
      </c>
      <c r="Q20" s="3">
        <f t="shared" si="28"/>
        <v>0.40145985401459855</v>
      </c>
      <c r="R20">
        <v>138</v>
      </c>
      <c r="S20" s="3">
        <f t="shared" si="29"/>
        <v>5.036496350364963</v>
      </c>
      <c r="T20">
        <v>6</v>
      </c>
      <c r="U20" s="3">
        <f t="shared" si="30"/>
        <v>0.21897810218978103</v>
      </c>
      <c r="V20">
        <v>23</v>
      </c>
      <c r="W20" s="3">
        <f t="shared" si="31"/>
        <v>0.8394160583941606</v>
      </c>
      <c r="X20">
        <v>18</v>
      </c>
      <c r="Y20" s="3">
        <f t="shared" si="32"/>
        <v>0.656934306569343</v>
      </c>
      <c r="Z20">
        <v>15</v>
      </c>
      <c r="AA20" s="3">
        <f t="shared" si="33"/>
        <v>0.5474452554744526</v>
      </c>
      <c r="AB20">
        <v>36</v>
      </c>
      <c r="AC20" s="3">
        <f t="shared" si="34"/>
        <v>1.313868613138686</v>
      </c>
      <c r="AD20">
        <v>8</v>
      </c>
      <c r="AE20" s="3">
        <f t="shared" si="35"/>
        <v>0.291970802919708</v>
      </c>
      <c r="AF20">
        <v>7</v>
      </c>
      <c r="AG20" s="3">
        <f t="shared" si="36"/>
        <v>0.25547445255474455</v>
      </c>
      <c r="AH20">
        <v>17</v>
      </c>
      <c r="AI20" s="3">
        <f t="shared" si="37"/>
        <v>0.6204379562043796</v>
      </c>
      <c r="AJ20">
        <v>37</v>
      </c>
      <c r="AK20" s="3">
        <f t="shared" si="38"/>
        <v>1.3503649635036497</v>
      </c>
      <c r="AL20" s="13">
        <f t="shared" si="39"/>
        <v>2740</v>
      </c>
      <c r="AM20" s="44">
        <f>H20-N20</f>
        <v>1</v>
      </c>
      <c r="AN20" s="70">
        <f>I20-O20</f>
        <v>0.03649635036496335</v>
      </c>
      <c r="AO20" s="2"/>
      <c r="AP20">
        <v>57</v>
      </c>
      <c r="AQ20" s="2"/>
      <c r="AR20" s="2">
        <v>25</v>
      </c>
      <c r="AS20" s="2">
        <v>3</v>
      </c>
      <c r="AT20" s="35">
        <f t="shared" si="40"/>
        <v>85</v>
      </c>
      <c r="AU20" s="2"/>
      <c r="AV20" s="2"/>
      <c r="AW20" s="2"/>
      <c r="AX20" s="2"/>
    </row>
    <row r="21" spans="1:50" ht="12.75">
      <c r="A21" s="64" t="s">
        <v>21</v>
      </c>
      <c r="B21">
        <v>57</v>
      </c>
      <c r="C21" s="3">
        <f t="shared" si="21"/>
        <v>1.9661952397378406</v>
      </c>
      <c r="D21">
        <v>51</v>
      </c>
      <c r="E21" s="3">
        <f t="shared" si="22"/>
        <v>1.7592273197654364</v>
      </c>
      <c r="F21">
        <v>16</v>
      </c>
      <c r="G21" s="8">
        <f t="shared" si="23"/>
        <v>0.5519144532597448</v>
      </c>
      <c r="H21">
        <v>907</v>
      </c>
      <c r="I21" s="8">
        <f t="shared" si="24"/>
        <v>31.28665056916178</v>
      </c>
      <c r="J21" s="2">
        <v>164</v>
      </c>
      <c r="K21" s="3">
        <f t="shared" si="25"/>
        <v>5.657123145912384</v>
      </c>
      <c r="L21">
        <v>10</v>
      </c>
      <c r="M21" s="8">
        <f t="shared" si="26"/>
        <v>0.3449465332873405</v>
      </c>
      <c r="N21" s="4">
        <v>1398</v>
      </c>
      <c r="O21" s="5">
        <f t="shared" si="27"/>
        <v>48.223525353570196</v>
      </c>
      <c r="P21">
        <v>22</v>
      </c>
      <c r="Q21" s="3">
        <f t="shared" si="28"/>
        <v>0.758882373232149</v>
      </c>
      <c r="R21">
        <v>89</v>
      </c>
      <c r="S21" s="3">
        <f t="shared" si="29"/>
        <v>3.0700241462573303</v>
      </c>
      <c r="T21">
        <v>9</v>
      </c>
      <c r="U21" s="3">
        <f t="shared" si="30"/>
        <v>0.3104518799586064</v>
      </c>
      <c r="V21">
        <v>22</v>
      </c>
      <c r="W21" s="3">
        <f t="shared" si="31"/>
        <v>0.758882373232149</v>
      </c>
      <c r="X21">
        <v>10</v>
      </c>
      <c r="Y21" s="3">
        <f t="shared" si="32"/>
        <v>0.3449465332873405</v>
      </c>
      <c r="Z21">
        <v>23</v>
      </c>
      <c r="AA21" s="3">
        <f t="shared" si="33"/>
        <v>0.793377026560883</v>
      </c>
      <c r="AB21">
        <v>55</v>
      </c>
      <c r="AC21" s="3">
        <f t="shared" si="34"/>
        <v>1.8972059330803726</v>
      </c>
      <c r="AD21">
        <v>6</v>
      </c>
      <c r="AE21" s="3">
        <f t="shared" si="35"/>
        <v>0.20696791997240427</v>
      </c>
      <c r="AF21">
        <v>7</v>
      </c>
      <c r="AG21" s="3">
        <f t="shared" si="36"/>
        <v>0.24146257330113832</v>
      </c>
      <c r="AH21">
        <v>21</v>
      </c>
      <c r="AI21" s="3">
        <f t="shared" si="37"/>
        <v>0.724387719903415</v>
      </c>
      <c r="AJ21">
        <v>32</v>
      </c>
      <c r="AK21" s="3">
        <f t="shared" si="38"/>
        <v>1.1038289065194895</v>
      </c>
      <c r="AL21" s="13">
        <f t="shared" si="39"/>
        <v>2899</v>
      </c>
      <c r="AM21" s="44">
        <f aca="true" t="shared" si="41" ref="AM21:AN24">N21-H21</f>
        <v>491</v>
      </c>
      <c r="AN21" s="70">
        <f t="shared" si="41"/>
        <v>16.936874784408417</v>
      </c>
      <c r="AO21" s="2"/>
      <c r="AP21">
        <v>73</v>
      </c>
      <c r="AQ21" s="2"/>
      <c r="AR21" s="2">
        <v>68</v>
      </c>
      <c r="AS21" s="2">
        <v>1</v>
      </c>
      <c r="AT21" s="35">
        <f t="shared" si="40"/>
        <v>142</v>
      </c>
      <c r="AU21" s="2"/>
      <c r="AV21" s="2"/>
      <c r="AW21" s="2"/>
      <c r="AX21" s="2"/>
    </row>
    <row r="22" spans="1:50" ht="12.75">
      <c r="A22" s="64" t="s">
        <v>22</v>
      </c>
      <c r="B22">
        <v>44</v>
      </c>
      <c r="C22" s="3">
        <f t="shared" si="21"/>
        <v>1.6845329249617151</v>
      </c>
      <c r="D22">
        <v>39</v>
      </c>
      <c r="E22" s="3">
        <f t="shared" si="22"/>
        <v>1.4931087289433385</v>
      </c>
      <c r="F22">
        <v>15</v>
      </c>
      <c r="G22" s="8">
        <f t="shared" si="23"/>
        <v>0.5742725880551302</v>
      </c>
      <c r="H22">
        <v>847</v>
      </c>
      <c r="I22" s="8">
        <f t="shared" si="24"/>
        <v>32.42725880551302</v>
      </c>
      <c r="J22" s="2">
        <v>158</v>
      </c>
      <c r="K22" s="3">
        <f t="shared" si="25"/>
        <v>6.049004594180705</v>
      </c>
      <c r="L22">
        <v>16</v>
      </c>
      <c r="M22" s="8">
        <f t="shared" si="26"/>
        <v>0.6125574272588055</v>
      </c>
      <c r="N22" s="4">
        <v>1244</v>
      </c>
      <c r="O22" s="5">
        <f t="shared" si="27"/>
        <v>47.626339969372125</v>
      </c>
      <c r="P22">
        <v>18</v>
      </c>
      <c r="Q22" s="3">
        <f t="shared" si="28"/>
        <v>0.6891271056661562</v>
      </c>
      <c r="R22">
        <v>70</v>
      </c>
      <c r="S22" s="3">
        <f t="shared" si="29"/>
        <v>2.679938744257274</v>
      </c>
      <c r="T22">
        <v>10</v>
      </c>
      <c r="U22" s="3">
        <f t="shared" si="30"/>
        <v>0.38284839203675347</v>
      </c>
      <c r="V22">
        <v>25</v>
      </c>
      <c r="W22" s="3">
        <f t="shared" si="31"/>
        <v>0.9571209800918836</v>
      </c>
      <c r="X22">
        <v>7</v>
      </c>
      <c r="Y22" s="3">
        <f t="shared" si="32"/>
        <v>0.2679938744257274</v>
      </c>
      <c r="Z22">
        <v>21</v>
      </c>
      <c r="AA22" s="3">
        <f t="shared" si="33"/>
        <v>0.8039816232771823</v>
      </c>
      <c r="AB22">
        <v>37</v>
      </c>
      <c r="AC22" s="3">
        <f t="shared" si="34"/>
        <v>1.4165390505359878</v>
      </c>
      <c r="AD22">
        <v>8</v>
      </c>
      <c r="AE22" s="3">
        <f t="shared" si="35"/>
        <v>0.30627871362940273</v>
      </c>
      <c r="AF22">
        <v>4</v>
      </c>
      <c r="AG22" s="3">
        <f t="shared" si="36"/>
        <v>0.15313935681470137</v>
      </c>
      <c r="AH22">
        <v>20</v>
      </c>
      <c r="AI22" s="3">
        <f t="shared" si="37"/>
        <v>0.7656967840735069</v>
      </c>
      <c r="AJ22">
        <v>29</v>
      </c>
      <c r="AK22" s="3">
        <f t="shared" si="38"/>
        <v>1.110260336906585</v>
      </c>
      <c r="AL22" s="13">
        <f t="shared" si="39"/>
        <v>2612</v>
      </c>
      <c r="AM22" s="44">
        <f t="shared" si="41"/>
        <v>397</v>
      </c>
      <c r="AN22" s="70">
        <f t="shared" si="41"/>
        <v>15.199081163859105</v>
      </c>
      <c r="AO22" s="2"/>
      <c r="AP22">
        <v>53</v>
      </c>
      <c r="AQ22" s="2"/>
      <c r="AR22" s="2">
        <v>79</v>
      </c>
      <c r="AS22" s="2">
        <v>1</v>
      </c>
      <c r="AT22" s="35">
        <f t="shared" si="40"/>
        <v>133</v>
      </c>
      <c r="AU22" s="2"/>
      <c r="AV22" s="2"/>
      <c r="AW22" s="2"/>
      <c r="AX22" s="2"/>
    </row>
    <row r="23" spans="1:50" ht="12.75">
      <c r="A23" s="64" t="s">
        <v>23</v>
      </c>
      <c r="B23" s="57">
        <v>33</v>
      </c>
      <c r="C23" s="3">
        <f t="shared" si="21"/>
        <v>1.2775842044134726</v>
      </c>
      <c r="D23" s="2">
        <v>38</v>
      </c>
      <c r="E23" s="3">
        <f t="shared" si="22"/>
        <v>1.4711575687185443</v>
      </c>
      <c r="F23" s="6">
        <v>16</v>
      </c>
      <c r="G23" s="8">
        <f t="shared" si="23"/>
        <v>0.6194347657762292</v>
      </c>
      <c r="H23" s="6">
        <v>924</v>
      </c>
      <c r="I23" s="8">
        <f t="shared" si="24"/>
        <v>35.77235772357724</v>
      </c>
      <c r="J23" s="2">
        <v>245</v>
      </c>
      <c r="K23" s="3">
        <f t="shared" si="25"/>
        <v>9.48509485094851</v>
      </c>
      <c r="L23" s="6">
        <v>12</v>
      </c>
      <c r="M23" s="8">
        <f t="shared" si="26"/>
        <v>0.4645760743321719</v>
      </c>
      <c r="N23" s="4">
        <v>1074</v>
      </c>
      <c r="O23" s="5">
        <f t="shared" si="27"/>
        <v>41.57955865272938</v>
      </c>
      <c r="P23" s="2">
        <v>13</v>
      </c>
      <c r="Q23" s="3">
        <f t="shared" si="28"/>
        <v>0.5032907471931862</v>
      </c>
      <c r="R23" s="2">
        <v>88</v>
      </c>
      <c r="S23" s="3">
        <f t="shared" si="29"/>
        <v>3.4068912117692607</v>
      </c>
      <c r="T23" s="2">
        <v>5</v>
      </c>
      <c r="U23" s="3">
        <f t="shared" si="30"/>
        <v>0.19357336430507163</v>
      </c>
      <c r="V23" s="2">
        <v>12</v>
      </c>
      <c r="W23" s="3">
        <f t="shared" si="31"/>
        <v>0.4645760743321719</v>
      </c>
      <c r="X23" s="2">
        <v>5</v>
      </c>
      <c r="Y23" s="3">
        <f t="shared" si="32"/>
        <v>0.19357336430507163</v>
      </c>
      <c r="Z23" s="2">
        <v>24</v>
      </c>
      <c r="AA23" s="3">
        <f t="shared" si="33"/>
        <v>0.9291521486643438</v>
      </c>
      <c r="AB23" s="2">
        <v>33</v>
      </c>
      <c r="AC23" s="3">
        <f t="shared" si="34"/>
        <v>1.2775842044134726</v>
      </c>
      <c r="AD23" s="2">
        <v>8</v>
      </c>
      <c r="AE23" s="3">
        <f t="shared" si="35"/>
        <v>0.3097173828881146</v>
      </c>
      <c r="AF23" s="2">
        <v>5</v>
      </c>
      <c r="AG23" s="3">
        <f t="shared" si="36"/>
        <v>0.19357336430507163</v>
      </c>
      <c r="AH23" s="2">
        <v>15</v>
      </c>
      <c r="AI23" s="3">
        <f t="shared" si="37"/>
        <v>0.5807200929152149</v>
      </c>
      <c r="AJ23" s="2">
        <v>33</v>
      </c>
      <c r="AK23" s="3">
        <f t="shared" si="38"/>
        <v>1.2775842044134726</v>
      </c>
      <c r="AL23" s="13">
        <f t="shared" si="39"/>
        <v>2583</v>
      </c>
      <c r="AM23" s="44">
        <f t="shared" si="41"/>
        <v>150</v>
      </c>
      <c r="AN23" s="70">
        <f t="shared" si="41"/>
        <v>5.807200929152145</v>
      </c>
      <c r="AO23" s="2"/>
      <c r="AP23">
        <v>26</v>
      </c>
      <c r="AQ23" s="2"/>
      <c r="AR23" s="2">
        <v>34</v>
      </c>
      <c r="AS23" s="2">
        <v>6</v>
      </c>
      <c r="AT23" s="35">
        <f t="shared" si="40"/>
        <v>66</v>
      </c>
      <c r="AU23" s="2"/>
      <c r="AV23" s="2"/>
      <c r="AW23" s="2"/>
      <c r="AX23" s="2"/>
    </row>
    <row r="24" spans="1:46" s="19" customFormat="1" ht="12.75">
      <c r="A24" s="65" t="s">
        <v>24</v>
      </c>
      <c r="B24" s="67">
        <f>SUM(B15:B23)</f>
        <v>427</v>
      </c>
      <c r="C24" s="17">
        <f>B24*100/AL24</f>
        <v>1.7988036060325217</v>
      </c>
      <c r="D24" s="16">
        <f>SUM(D15:D23)</f>
        <v>354</v>
      </c>
      <c r="E24" s="17">
        <f>D24*100/AL24</f>
        <v>1.4912798045328166</v>
      </c>
      <c r="F24" s="16">
        <f>SUM(F15:F23)</f>
        <v>96</v>
      </c>
      <c r="G24" s="17">
        <f>F24*100/AL24</f>
        <v>0.40441486224618756</v>
      </c>
      <c r="H24" s="16">
        <f>SUM(H15:H23)</f>
        <v>8189</v>
      </c>
      <c r="I24" s="17">
        <f>H24*100/AL24</f>
        <v>34.49743028056281</v>
      </c>
      <c r="J24" s="16">
        <f>SUM(J15:J23)</f>
        <v>2037</v>
      </c>
      <c r="K24" s="17">
        <f>J24*100/AL24</f>
        <v>8.581177858286292</v>
      </c>
      <c r="L24" s="16">
        <f>SUM(L15:L23)</f>
        <v>109</v>
      </c>
      <c r="M24" s="17">
        <f>L24*100/AL24</f>
        <v>0.4591793748420254</v>
      </c>
      <c r="N24" s="96">
        <f>SUM(N15:N23)</f>
        <v>9976</v>
      </c>
      <c r="O24" s="97">
        <f>N24*100/AL24</f>
        <v>42.02544443508299</v>
      </c>
      <c r="P24" s="16">
        <f>SUM(P15:P23)</f>
        <v>146</v>
      </c>
      <c r="Q24" s="17">
        <f>P24*100/AL24</f>
        <v>0.6150476029994102</v>
      </c>
      <c r="R24" s="16">
        <f>SUM(R15:R23)</f>
        <v>1002</v>
      </c>
      <c r="S24" s="17">
        <f>R24*100/AL24</f>
        <v>4.221080124694582</v>
      </c>
      <c r="T24" s="16">
        <f>SUM(T15:T23)</f>
        <v>60</v>
      </c>
      <c r="U24" s="17">
        <f>T24*100/AL24</f>
        <v>0.25275928890386723</v>
      </c>
      <c r="V24" s="16">
        <f>SUM(V15:V23)</f>
        <v>153</v>
      </c>
      <c r="W24" s="17">
        <f>V24*100/AL24</f>
        <v>0.6445361867048615</v>
      </c>
      <c r="X24" s="16">
        <f>SUM(X15:X23)</f>
        <v>59</v>
      </c>
      <c r="Y24" s="3">
        <f t="shared" si="32"/>
        <v>0.24854663408880276</v>
      </c>
      <c r="Z24" s="16">
        <f>SUM(Z15:Z23)</f>
        <v>192</v>
      </c>
      <c r="AA24" s="3">
        <f t="shared" si="33"/>
        <v>0.8088297244923751</v>
      </c>
      <c r="AB24" s="16">
        <f>SUM(AB15:AB23)</f>
        <v>364</v>
      </c>
      <c r="AC24" s="3">
        <f t="shared" si="34"/>
        <v>1.5334063526834611</v>
      </c>
      <c r="AD24" s="16">
        <f>SUM(AD15:AD23)</f>
        <v>66</v>
      </c>
      <c r="AE24" s="3">
        <f t="shared" si="35"/>
        <v>0.27803521779425394</v>
      </c>
      <c r="AF24" s="16">
        <f>SUM(AF15:AF23)</f>
        <v>41</v>
      </c>
      <c r="AG24" s="3">
        <f t="shared" si="36"/>
        <v>0.1727188474176426</v>
      </c>
      <c r="AH24" s="16">
        <f>SUM(AH15:AH23)</f>
        <v>148</v>
      </c>
      <c r="AI24" s="3">
        <f t="shared" si="37"/>
        <v>0.6234729126295392</v>
      </c>
      <c r="AJ24" s="16">
        <f>SUM(AJ15:AJ23)</f>
        <v>319</v>
      </c>
      <c r="AK24" s="17">
        <f>AJ24*100/AL24</f>
        <v>1.3438368860055607</v>
      </c>
      <c r="AL24" s="18">
        <f>SUM(AL15:AL23)</f>
        <v>23738</v>
      </c>
      <c r="AM24" s="46">
        <f t="shared" si="41"/>
        <v>1787</v>
      </c>
      <c r="AN24" s="71">
        <f t="shared" si="41"/>
        <v>7.528014154520179</v>
      </c>
      <c r="AO24" s="16">
        <v>0</v>
      </c>
      <c r="AP24" s="16">
        <f>SUM(AP15:AP23)</f>
        <v>397</v>
      </c>
      <c r="AQ24" s="16">
        <f>SUM(AQ15:AQ23)</f>
        <v>0</v>
      </c>
      <c r="AR24" s="16">
        <f>SUM(AR15:AR23)</f>
        <v>373</v>
      </c>
      <c r="AS24" s="16">
        <f>SUM(AS15:AS23)</f>
        <v>22</v>
      </c>
      <c r="AT24" s="37">
        <f>SUM(AT15:AT23)</f>
        <v>792</v>
      </c>
    </row>
    <row r="25" spans="6:46" ht="12.75">
      <c r="F25" s="7"/>
      <c r="G25" s="7"/>
      <c r="L25" s="7"/>
      <c r="M25" s="7"/>
      <c r="AM25" s="47"/>
      <c r="AN25" s="48"/>
      <c r="AT25" s="40"/>
    </row>
    <row r="26" spans="1:50" ht="12.75">
      <c r="A26" s="64" t="s">
        <v>25</v>
      </c>
      <c r="B26" s="57">
        <v>32</v>
      </c>
      <c r="C26" s="3">
        <f>(B26*100)/AL26</f>
        <v>1.278465840990811</v>
      </c>
      <c r="D26" s="2">
        <v>18</v>
      </c>
      <c r="E26" s="3">
        <f>(D26*100)/AL26</f>
        <v>0.7191370355573312</v>
      </c>
      <c r="F26" s="6">
        <v>5</v>
      </c>
      <c r="G26" s="8">
        <f>(F26*100)/AL26</f>
        <v>0.1997602876548142</v>
      </c>
      <c r="H26" s="4">
        <v>1335</v>
      </c>
      <c r="I26" s="5">
        <f>(H26*100)/AL26</f>
        <v>53.3359968038354</v>
      </c>
      <c r="J26" s="6">
        <v>232</v>
      </c>
      <c r="K26" s="8">
        <f>(J26*100)/AL26</f>
        <v>9.26887734718338</v>
      </c>
      <c r="L26" s="6">
        <v>13</v>
      </c>
      <c r="M26" s="8">
        <f>(L26*100)/AL26</f>
        <v>0.519376747902517</v>
      </c>
      <c r="N26" s="2">
        <v>609</v>
      </c>
      <c r="O26" s="3">
        <f>(N26*100)/AL26</f>
        <v>24.33080303635637</v>
      </c>
      <c r="P26" s="2">
        <v>8</v>
      </c>
      <c r="Q26" s="3">
        <f>(P26*100)/AL26</f>
        <v>0.31961646024770274</v>
      </c>
      <c r="R26" s="2">
        <v>127</v>
      </c>
      <c r="S26" s="3">
        <f>(R26*100)/AL26</f>
        <v>5.073911306432281</v>
      </c>
      <c r="T26" s="2">
        <v>6</v>
      </c>
      <c r="U26" s="3">
        <f>(T26*100)/AL26</f>
        <v>0.23971234518577705</v>
      </c>
      <c r="V26" s="2">
        <v>16</v>
      </c>
      <c r="W26" s="3">
        <f>(V26*100)/AL26</f>
        <v>0.6392329204954055</v>
      </c>
      <c r="X26" s="2">
        <v>2</v>
      </c>
      <c r="Y26" s="3">
        <f>(X26*100)/AL26</f>
        <v>0.07990411506192568</v>
      </c>
      <c r="Z26" s="2">
        <v>28</v>
      </c>
      <c r="AA26" s="3">
        <f>(Z26*100)/AL26</f>
        <v>1.1186576108669597</v>
      </c>
      <c r="AB26" s="2">
        <v>21</v>
      </c>
      <c r="AC26" s="3">
        <f>(AB26*100)/AL26</f>
        <v>0.8389932081502197</v>
      </c>
      <c r="AD26" s="2">
        <v>10</v>
      </c>
      <c r="AE26" s="3">
        <f>(AD26*100)/AL26</f>
        <v>0.3995205753096284</v>
      </c>
      <c r="AF26" s="2">
        <v>3</v>
      </c>
      <c r="AG26" s="3">
        <f>(AF26*100)/AL26</f>
        <v>0.11985617259288853</v>
      </c>
      <c r="AH26" s="2">
        <v>14</v>
      </c>
      <c r="AI26" s="3">
        <f>(AH26*100)/AL26</f>
        <v>0.5593288054334798</v>
      </c>
      <c r="AJ26" s="2">
        <v>24</v>
      </c>
      <c r="AK26" s="3">
        <f>(AJ26*100)/AL26</f>
        <v>0.9588493807431082</v>
      </c>
      <c r="AL26" s="13">
        <f>B26+D26+F26+H26+J26+L26+N26+P26+R26+T26+V26+X26+Z26+AB26+AD26+AF26+AH26+AJ26</f>
        <v>2503</v>
      </c>
      <c r="AM26" s="44">
        <f aca="true" t="shared" si="42" ref="AM26:AN29">H26-N26</f>
        <v>726</v>
      </c>
      <c r="AN26" s="70">
        <f t="shared" si="42"/>
        <v>29.005193767479028</v>
      </c>
      <c r="AO26" s="2"/>
      <c r="AP26">
        <v>25</v>
      </c>
      <c r="AQ26" s="2"/>
      <c r="AR26" s="2">
        <v>32</v>
      </c>
      <c r="AS26" s="2">
        <v>1</v>
      </c>
      <c r="AT26" s="35">
        <f>SUM(AO26:AS26)</f>
        <v>58</v>
      </c>
      <c r="AU26" s="2"/>
      <c r="AV26" s="2"/>
      <c r="AW26" s="2"/>
      <c r="AX26" s="2"/>
    </row>
    <row r="27" spans="1:50" ht="12.75">
      <c r="A27" s="64" t="s">
        <v>26</v>
      </c>
      <c r="B27">
        <v>33</v>
      </c>
      <c r="C27" s="3">
        <f>(B27*100)/AL27</f>
        <v>1.3608247422680413</v>
      </c>
      <c r="D27">
        <v>22</v>
      </c>
      <c r="E27" s="3">
        <f>(D27*100)/AL27</f>
        <v>0.9072164948453608</v>
      </c>
      <c r="F27" s="6">
        <v>6</v>
      </c>
      <c r="G27" s="8">
        <f>(F27*100)/AL27</f>
        <v>0.24742268041237114</v>
      </c>
      <c r="H27" s="4">
        <v>1118</v>
      </c>
      <c r="I27" s="5">
        <f>(H27*100)/AL27</f>
        <v>46.103092783505154</v>
      </c>
      <c r="J27" s="6">
        <v>226</v>
      </c>
      <c r="K27" s="8">
        <f>(J27*100)/AL27</f>
        <v>9.31958762886598</v>
      </c>
      <c r="L27">
        <v>14</v>
      </c>
      <c r="M27" s="8">
        <f>(L27*100)/AL27</f>
        <v>0.5773195876288659</v>
      </c>
      <c r="N27">
        <v>711</v>
      </c>
      <c r="O27" s="3">
        <f>(N27*100)/AL27</f>
        <v>29.31958762886598</v>
      </c>
      <c r="P27">
        <v>16</v>
      </c>
      <c r="Q27" s="3">
        <f>(P27*100)/AL27</f>
        <v>0.6597938144329897</v>
      </c>
      <c r="R27">
        <v>135</v>
      </c>
      <c r="S27" s="3">
        <f>(R27*100)/AL27</f>
        <v>5.56701030927835</v>
      </c>
      <c r="T27">
        <v>5</v>
      </c>
      <c r="U27" s="3">
        <f>(T27*100)/AL27</f>
        <v>0.20618556701030927</v>
      </c>
      <c r="V27">
        <v>17</v>
      </c>
      <c r="W27" s="3">
        <f>(V27*100)/AL27</f>
        <v>0.7010309278350515</v>
      </c>
      <c r="X27">
        <v>2</v>
      </c>
      <c r="Y27" s="3">
        <f>(X27*100)/AL27</f>
        <v>0.08247422680412371</v>
      </c>
      <c r="Z27">
        <v>12</v>
      </c>
      <c r="AA27" s="3">
        <f>(Z27*100)/AL27</f>
        <v>0.4948453608247423</v>
      </c>
      <c r="AB27">
        <v>41</v>
      </c>
      <c r="AC27" s="3">
        <f>(AB27*100)/AL27</f>
        <v>1.690721649484536</v>
      </c>
      <c r="AD27">
        <v>15</v>
      </c>
      <c r="AE27" s="3">
        <f>(AD27*100)/AL27</f>
        <v>0.6185567010309279</v>
      </c>
      <c r="AF27">
        <v>3</v>
      </c>
      <c r="AG27" s="3">
        <f>(AF27*100)/AL27</f>
        <v>0.12371134020618557</v>
      </c>
      <c r="AH27">
        <v>14</v>
      </c>
      <c r="AI27" s="3">
        <f>(AH27*100)/AL27</f>
        <v>0.5773195876288659</v>
      </c>
      <c r="AJ27">
        <v>35</v>
      </c>
      <c r="AK27" s="3">
        <f>(AJ27*100)/AL27</f>
        <v>1.443298969072165</v>
      </c>
      <c r="AL27" s="13">
        <f>B27+D27+F27+H27+J27+L27+N27+P27+R27+T27+V27+X27+Z27+AB27+AD27+AF27+AH27+AJ27</f>
        <v>2425</v>
      </c>
      <c r="AM27" s="44">
        <f t="shared" si="42"/>
        <v>407</v>
      </c>
      <c r="AN27" s="70">
        <f t="shared" si="42"/>
        <v>16.783505154639176</v>
      </c>
      <c r="AO27" s="2"/>
      <c r="AP27">
        <v>14</v>
      </c>
      <c r="AQ27" s="2"/>
      <c r="AR27" s="2">
        <v>34</v>
      </c>
      <c r="AS27" s="2">
        <v>3</v>
      </c>
      <c r="AT27" s="35">
        <f>SUM(AO27:AS27)</f>
        <v>51</v>
      </c>
      <c r="AU27" s="2"/>
      <c r="AV27" s="2"/>
      <c r="AW27" s="2"/>
      <c r="AX27" s="2"/>
    </row>
    <row r="28" spans="1:50" ht="12.75">
      <c r="A28" s="64" t="s">
        <v>27</v>
      </c>
      <c r="B28">
        <v>43</v>
      </c>
      <c r="C28" s="3">
        <f>(B28*100)/AL28</f>
        <v>1.7165668662674651</v>
      </c>
      <c r="D28">
        <v>9</v>
      </c>
      <c r="E28" s="3">
        <f>(D28*100)/AL28</f>
        <v>0.3592814371257485</v>
      </c>
      <c r="F28" s="6">
        <v>6</v>
      </c>
      <c r="G28" s="8">
        <f>(F28*100)/AL28</f>
        <v>0.23952095808383234</v>
      </c>
      <c r="H28" s="4">
        <v>1223</v>
      </c>
      <c r="I28" s="5">
        <f>(H28*100)/AL28</f>
        <v>48.82235528942116</v>
      </c>
      <c r="J28" s="6">
        <v>272</v>
      </c>
      <c r="K28" s="8">
        <f>(J28*100)/AL28</f>
        <v>10.858283433133732</v>
      </c>
      <c r="L28">
        <v>12</v>
      </c>
      <c r="M28" s="8">
        <f>(L28*100)/AL28</f>
        <v>0.47904191616766467</v>
      </c>
      <c r="N28">
        <v>634</v>
      </c>
      <c r="O28" s="3">
        <f>(N28*100)/AL28</f>
        <v>25.30938123752495</v>
      </c>
      <c r="P28">
        <v>10</v>
      </c>
      <c r="Q28" s="3">
        <f>(P28*100)/AL28</f>
        <v>0.3992015968063872</v>
      </c>
      <c r="R28">
        <v>178</v>
      </c>
      <c r="S28" s="3">
        <f>(R28*100)/AL28</f>
        <v>7.105788423153693</v>
      </c>
      <c r="T28">
        <v>4</v>
      </c>
      <c r="U28" s="3">
        <f>(T28*100)/AL28</f>
        <v>0.1596806387225549</v>
      </c>
      <c r="V28">
        <v>9</v>
      </c>
      <c r="W28" s="3">
        <f>(V28*100)/AL28</f>
        <v>0.3592814371257485</v>
      </c>
      <c r="X28">
        <v>7</v>
      </c>
      <c r="Y28" s="3">
        <f>(X28*100)/AL28</f>
        <v>0.27944111776447106</v>
      </c>
      <c r="Z28">
        <v>25</v>
      </c>
      <c r="AA28" s="3">
        <f>(Z28*100)/AL28</f>
        <v>0.998003992015968</v>
      </c>
      <c r="AB28">
        <v>35</v>
      </c>
      <c r="AC28" s="3">
        <f>(AB28*100)/AL28</f>
        <v>1.3972055888223553</v>
      </c>
      <c r="AD28">
        <v>3</v>
      </c>
      <c r="AE28" s="3">
        <f>(AD28*100)/AL28</f>
        <v>0.11976047904191617</v>
      </c>
      <c r="AF28">
        <v>4</v>
      </c>
      <c r="AG28" s="3">
        <f>(AF28*100)/AL28</f>
        <v>0.1596806387225549</v>
      </c>
      <c r="AH28">
        <v>6</v>
      </c>
      <c r="AI28" s="3">
        <f>(AH28*100)/AL28</f>
        <v>0.23952095808383234</v>
      </c>
      <c r="AJ28">
        <v>25</v>
      </c>
      <c r="AK28" s="3">
        <f>(AJ28*100)/AL28</f>
        <v>0.998003992015968</v>
      </c>
      <c r="AL28" s="13">
        <f>B28+D28+F28+H28+J28+L28+N28+P28+R28+T28+V28+X28+Z28+AB28+AD28+AF28+AH28+AJ28</f>
        <v>2505</v>
      </c>
      <c r="AM28" s="44">
        <f t="shared" si="42"/>
        <v>589</v>
      </c>
      <c r="AN28" s="70">
        <f t="shared" si="42"/>
        <v>23.51297405189621</v>
      </c>
      <c r="AO28" s="2"/>
      <c r="AP28">
        <v>32</v>
      </c>
      <c r="AQ28" s="2"/>
      <c r="AR28" s="2">
        <v>23</v>
      </c>
      <c r="AS28" s="2"/>
      <c r="AT28" s="35">
        <f>SUM(AO28:AS28)</f>
        <v>55</v>
      </c>
      <c r="AU28" s="2"/>
      <c r="AV28" s="2"/>
      <c r="AW28" s="2"/>
      <c r="AX28" s="2"/>
    </row>
    <row r="29" spans="1:46" ht="12.75">
      <c r="A29" s="65" t="s">
        <v>51</v>
      </c>
      <c r="B29" s="67">
        <f>SUM(B26:B28)</f>
        <v>108</v>
      </c>
      <c r="C29" s="17">
        <f>(B29*100)/AL29</f>
        <v>1.4529799542580384</v>
      </c>
      <c r="D29" s="67">
        <f>SUM(D26:D28)</f>
        <v>49</v>
      </c>
      <c r="E29" s="17">
        <f>(D29*100)/AL29</f>
        <v>0.65922238665411</v>
      </c>
      <c r="F29" s="67">
        <f>SUM(F26:F28)</f>
        <v>17</v>
      </c>
      <c r="G29" s="17">
        <f>(F29*100)/AL29</f>
        <v>0.22870980761469123</v>
      </c>
      <c r="H29" s="100">
        <f>SUM(H26:H28)</f>
        <v>3676</v>
      </c>
      <c r="I29" s="97">
        <f>(H29*100)/AL29</f>
        <v>49.45513251715324</v>
      </c>
      <c r="J29" s="67">
        <f>SUM(J26:J28)</f>
        <v>730</v>
      </c>
      <c r="K29" s="17">
        <f>(J29*100)/AL29</f>
        <v>9.821068209336742</v>
      </c>
      <c r="L29" s="67">
        <f>SUM(L26:L28)</f>
        <v>39</v>
      </c>
      <c r="M29" s="17">
        <f>(L29*100)/AL29</f>
        <v>0.5246872057042917</v>
      </c>
      <c r="N29" s="67">
        <f>SUM(N26:N28)</f>
        <v>1954</v>
      </c>
      <c r="O29" s="17">
        <f>(N29*100)/AL29</f>
        <v>26.28817435759451</v>
      </c>
      <c r="P29" s="67">
        <f>SUM(P26:P28)</f>
        <v>34</v>
      </c>
      <c r="Q29" s="17">
        <f>(P29*100)/AL29</f>
        <v>0.45741961522938246</v>
      </c>
      <c r="R29" s="67">
        <f>SUM(R26:R28)</f>
        <v>440</v>
      </c>
      <c r="S29" s="17">
        <f>(R29*100)/AL29</f>
        <v>5.919547961792008</v>
      </c>
      <c r="T29" s="67">
        <f>SUM(T26:T28)</f>
        <v>15</v>
      </c>
      <c r="U29" s="17">
        <f>(T29*100)/AL29</f>
        <v>0.20180277142472758</v>
      </c>
      <c r="V29" s="67">
        <f>SUM(V26:V28)</f>
        <v>42</v>
      </c>
      <c r="W29" s="17">
        <f>(V29*100)/AL29</f>
        <v>0.5650477599892372</v>
      </c>
      <c r="X29" s="67">
        <f>SUM(X26:X28)</f>
        <v>11</v>
      </c>
      <c r="Y29" s="3">
        <f>(X29*100)/AL29</f>
        <v>0.14798869904480022</v>
      </c>
      <c r="Z29" s="67">
        <f>SUM(Z26:Z28)</f>
        <v>65</v>
      </c>
      <c r="AA29" s="3">
        <f>(Z29*100)/AL29</f>
        <v>0.8744786761738195</v>
      </c>
      <c r="AB29" s="67">
        <f>SUM(AB26:AB28)</f>
        <v>97</v>
      </c>
      <c r="AC29" s="3">
        <f>(AB29*100)/AL29</f>
        <v>1.3049912552132383</v>
      </c>
      <c r="AD29" s="67">
        <f>SUM(AD26:AD28)</f>
        <v>28</v>
      </c>
      <c r="AE29" s="3">
        <f>(AD29*100)/AL29</f>
        <v>0.37669850665949145</v>
      </c>
      <c r="AF29" s="67">
        <f>SUM(AF26:AF28)</f>
        <v>10</v>
      </c>
      <c r="AG29" s="3">
        <f>(AF29*100)/AL29</f>
        <v>0.13453518094981837</v>
      </c>
      <c r="AH29" s="67">
        <f>SUM(AH26:AH28)</f>
        <v>34</v>
      </c>
      <c r="AI29" s="3">
        <f>(AH29*100)/AL29</f>
        <v>0.45741961522938246</v>
      </c>
      <c r="AJ29" s="67">
        <f>SUM(AJ26:AJ28)</f>
        <v>84</v>
      </c>
      <c r="AK29" s="17">
        <f>(AJ29*100)/AL29</f>
        <v>1.1300955199784743</v>
      </c>
      <c r="AL29" s="22">
        <f>SUM(AL26:AL28)</f>
        <v>7433</v>
      </c>
      <c r="AM29" s="46">
        <f t="shared" si="42"/>
        <v>1722</v>
      </c>
      <c r="AN29" s="71">
        <f t="shared" si="42"/>
        <v>23.166958159558728</v>
      </c>
      <c r="AO29" s="67">
        <v>0</v>
      </c>
      <c r="AP29" s="67">
        <f>SUM(AP26:AP28)</f>
        <v>71</v>
      </c>
      <c r="AQ29" s="67">
        <f>SUM(AQ26:AQ28)</f>
        <v>0</v>
      </c>
      <c r="AR29" s="67">
        <f>SUM(AR26:AR28)</f>
        <v>89</v>
      </c>
      <c r="AS29" s="67">
        <f>SUM(AS26:AS28)</f>
        <v>4</v>
      </c>
      <c r="AT29" s="37">
        <f>SUM(AT26:AT28)</f>
        <v>164</v>
      </c>
    </row>
    <row r="30" spans="1:46" ht="12.75">
      <c r="A30" s="65" t="s">
        <v>28</v>
      </c>
      <c r="F30" s="7"/>
      <c r="G30" s="7"/>
      <c r="L30" s="7"/>
      <c r="M30" s="7"/>
      <c r="AM30" s="47"/>
      <c r="AN30" s="48"/>
      <c r="AT30" s="40"/>
    </row>
    <row r="31" spans="1:46" ht="12.75">
      <c r="A31" s="66"/>
      <c r="F31" s="7"/>
      <c r="G31" s="7"/>
      <c r="L31" s="7"/>
      <c r="M31" s="7"/>
      <c r="AM31" s="47"/>
      <c r="AN31" s="48"/>
      <c r="AT31" s="40"/>
    </row>
    <row r="32" spans="1:50" ht="12.75">
      <c r="A32" s="64" t="s">
        <v>29</v>
      </c>
      <c r="B32" s="57">
        <v>522</v>
      </c>
      <c r="C32" s="3">
        <f>(B32*100)/AL32</f>
        <v>1.806228373702422</v>
      </c>
      <c r="D32" s="2">
        <v>312</v>
      </c>
      <c r="E32" s="3">
        <f>(D32*100)/AL32</f>
        <v>1.0795847750865053</v>
      </c>
      <c r="F32" s="6">
        <v>55</v>
      </c>
      <c r="G32" s="8">
        <f>(F32*100)/AL32</f>
        <v>0.1903114186851211</v>
      </c>
      <c r="H32" s="4">
        <v>13769</v>
      </c>
      <c r="I32" s="5">
        <f>(H32*100)/AL32</f>
        <v>47.64359861591696</v>
      </c>
      <c r="J32" s="6">
        <v>2066</v>
      </c>
      <c r="K32" s="8">
        <f>(J32*100)/AL32</f>
        <v>7.14878892733564</v>
      </c>
      <c r="L32" s="6">
        <v>100</v>
      </c>
      <c r="M32" s="8">
        <f>(L32*100)/AL32</f>
        <v>0.3460207612456747</v>
      </c>
      <c r="N32" s="2">
        <v>8557</v>
      </c>
      <c r="O32" s="3">
        <f>(N32*100)/AL32</f>
        <v>29.608996539792386</v>
      </c>
      <c r="P32" s="2">
        <v>140</v>
      </c>
      <c r="Q32" s="3">
        <f>(P32*100)/AL32</f>
        <v>0.4844290657439446</v>
      </c>
      <c r="R32" s="2">
        <v>1450</v>
      </c>
      <c r="S32" s="3">
        <f>(R32*100)/AL32</f>
        <v>5.017301038062284</v>
      </c>
      <c r="T32" s="2">
        <v>28</v>
      </c>
      <c r="U32" s="3">
        <f>(T32*100)/AL32</f>
        <v>0.09688581314878893</v>
      </c>
      <c r="V32" s="2">
        <v>179</v>
      </c>
      <c r="W32" s="3">
        <f>(V32*100)/AL32</f>
        <v>0.6193771626297578</v>
      </c>
      <c r="X32" s="2">
        <v>24</v>
      </c>
      <c r="Y32" s="3">
        <f>(X32*100)/AL32</f>
        <v>0.08304498269896193</v>
      </c>
      <c r="Z32" s="2">
        <v>234</v>
      </c>
      <c r="AA32" s="3">
        <f>(Z32*100)/AL32</f>
        <v>0.8096885813148789</v>
      </c>
      <c r="AB32" s="2">
        <v>748</v>
      </c>
      <c r="AC32" s="3">
        <f>(AB32*100)/AL32</f>
        <v>2.588235294117647</v>
      </c>
      <c r="AD32" s="2">
        <v>81</v>
      </c>
      <c r="AE32" s="3">
        <f>(AD32*100)/AL32</f>
        <v>0.28027681660899656</v>
      </c>
      <c r="AF32" s="2">
        <v>41</v>
      </c>
      <c r="AG32" s="3">
        <f>(AF32*100)/AL32</f>
        <v>0.14186851211072665</v>
      </c>
      <c r="AH32" s="2">
        <v>205</v>
      </c>
      <c r="AI32" s="3">
        <f>(AH32*100)/AL32</f>
        <v>0.7093425605536332</v>
      </c>
      <c r="AJ32" s="2">
        <v>389</v>
      </c>
      <c r="AK32" s="3">
        <f>(AJ32*100)/AL32</f>
        <v>1.3460207612456747</v>
      </c>
      <c r="AL32" s="13">
        <f>B32+D32+F32+H32+J32+L32+N32+P32+R32+T32+V32+X32+Z32+AB32+AD32+AF32+AH32+AJ32</f>
        <v>28900</v>
      </c>
      <c r="AM32" s="44">
        <f>H32-N32</f>
        <v>5212</v>
      </c>
      <c r="AN32" s="70">
        <f>I32-O32</f>
        <v>18.03460207612457</v>
      </c>
      <c r="AO32" s="2"/>
      <c r="AP32">
        <v>127</v>
      </c>
      <c r="AQ32" s="2">
        <v>1</v>
      </c>
      <c r="AR32" s="2">
        <v>75</v>
      </c>
      <c r="AS32" s="2">
        <v>11</v>
      </c>
      <c r="AT32" s="35">
        <f>SUM(AO32:AS32)</f>
        <v>214</v>
      </c>
      <c r="AU32" s="2"/>
      <c r="AV32" s="2"/>
      <c r="AW32" s="2"/>
      <c r="AX32" s="2"/>
    </row>
    <row r="33" spans="1:46" ht="12.75">
      <c r="A33" s="68"/>
      <c r="F33" s="7"/>
      <c r="G33" s="7"/>
      <c r="H33" s="7"/>
      <c r="I33" s="7"/>
      <c r="L33" s="7"/>
      <c r="M33" s="7"/>
      <c r="AM33" s="47"/>
      <c r="AN33" s="48"/>
      <c r="AT33" s="40"/>
    </row>
    <row r="34" spans="1:46" ht="12.75">
      <c r="A34" s="64" t="s">
        <v>30</v>
      </c>
      <c r="B34" s="57">
        <f>B32+B29+B24+B13</f>
        <v>1410</v>
      </c>
      <c r="C34" s="3">
        <f>(B34*100)/AL34</f>
        <v>1.7263967284169799</v>
      </c>
      <c r="D34" s="57">
        <f>D32+D29+D24+D13</f>
        <v>997</v>
      </c>
      <c r="E34" s="3">
        <f>(D34*100)/AL34</f>
        <v>1.220721658320375</v>
      </c>
      <c r="F34" s="58">
        <f>F32+F29+F24+F13</f>
        <v>242</v>
      </c>
      <c r="G34" s="8">
        <f>(F34*100)/AL34</f>
        <v>0.2963035519694391</v>
      </c>
      <c r="H34" s="98">
        <f>H32+H29+H24+H13</f>
        <v>36043</v>
      </c>
      <c r="I34" s="5">
        <f>(H34*100)/AL34</f>
        <v>44.13086332080369</v>
      </c>
      <c r="J34" s="58">
        <f>J32+J29+J24+J13</f>
        <v>6200</v>
      </c>
      <c r="K34" s="8">
        <f>(J34*100)/AL34</f>
        <v>7.591248025663316</v>
      </c>
      <c r="L34" s="58">
        <f>L32+L29+L24+L13</f>
        <v>331</v>
      </c>
      <c r="M34" s="8">
        <f>(L34*100)/AL34</f>
        <v>0.4052746929829932</v>
      </c>
      <c r="N34" s="57">
        <f>N32+N29+N24+N13</f>
        <v>27399</v>
      </c>
      <c r="O34" s="3">
        <f>(N34*100)/AL34</f>
        <v>33.54719429921761</v>
      </c>
      <c r="P34" s="57">
        <f>P32+P29+P24+P13</f>
        <v>450</v>
      </c>
      <c r="Q34" s="3">
        <f>(P34*100)/AL34</f>
        <v>0.5509776792820149</v>
      </c>
      <c r="R34" s="57">
        <f>R32+R29+R24+R13</f>
        <v>3667</v>
      </c>
      <c r="S34" s="3">
        <f>(R34*100)/AL34</f>
        <v>4.489855888726996</v>
      </c>
      <c r="T34" s="57">
        <f>T32+T29+T24+T13</f>
        <v>161</v>
      </c>
      <c r="U34" s="3">
        <f>(T34*100)/AL34</f>
        <v>0.19712756969867642</v>
      </c>
      <c r="V34" s="57">
        <f>V32+V29+V24+V13</f>
        <v>539</v>
      </c>
      <c r="W34" s="3">
        <f>(V34*100)/AL34</f>
        <v>0.6599488202955689</v>
      </c>
      <c r="X34" s="57">
        <f>X32+X29+X24+X13</f>
        <v>127</v>
      </c>
      <c r="Y34" s="3">
        <f>(X34*100)/AT34</f>
        <v>6.195121951219512</v>
      </c>
      <c r="Z34" s="57">
        <f>Z32+Z29+Z24+Z13</f>
        <v>662</v>
      </c>
      <c r="AA34" s="3">
        <f>(Z34*100)/AL34</f>
        <v>0.8105493859659864</v>
      </c>
      <c r="AB34" s="57">
        <f>AB32+AB29+AB24+AB13</f>
        <v>1488</v>
      </c>
      <c r="AC34" s="3">
        <f>(AB34*100)/AL34</f>
        <v>1.821899526159196</v>
      </c>
      <c r="AD34" s="57">
        <f>AD32+AD29+AD24+AD13</f>
        <v>222</v>
      </c>
      <c r="AE34" s="3">
        <f>(AD34*100)/AT34</f>
        <v>10.829268292682928</v>
      </c>
      <c r="AF34" s="57">
        <f>AF32+AF29+AF24+AF13</f>
        <v>125</v>
      </c>
      <c r="AG34" s="3">
        <f>(AF34*100)/AL34</f>
        <v>0.15304935535611525</v>
      </c>
      <c r="AH34" s="57">
        <f>AH32+AH29+AH24+AH13</f>
        <v>546</v>
      </c>
      <c r="AI34" s="3">
        <f>(AH34*100)/AL34</f>
        <v>0.6685195841955114</v>
      </c>
      <c r="AJ34" s="57">
        <f>AJ32+AJ29+AJ24+AJ13</f>
        <v>1064</v>
      </c>
      <c r="AK34" s="3">
        <f>(AJ34*100)/AL34</f>
        <v>1.302756112791253</v>
      </c>
      <c r="AL34" s="14">
        <f>AL32+AL29+AL24+AL13</f>
        <v>81673</v>
      </c>
      <c r="AM34" s="44">
        <f>H34-N34</f>
        <v>8644</v>
      </c>
      <c r="AN34" s="70">
        <f>I34-O34</f>
        <v>10.583669021586083</v>
      </c>
      <c r="AO34" s="57">
        <v>0</v>
      </c>
      <c r="AP34" s="57">
        <f>AP32+AP29+AP24+AP13</f>
        <v>1052</v>
      </c>
      <c r="AQ34" s="57">
        <f>AQ32+AQ29+AQ24+AQ13</f>
        <v>1</v>
      </c>
      <c r="AR34" s="57">
        <f>AR32+AR29+AR24+AR13</f>
        <v>943</v>
      </c>
      <c r="AS34" s="57">
        <f>AS32+AS29+AS24+AS13</f>
        <v>54</v>
      </c>
      <c r="AT34" s="55">
        <f>AT32+AT29+AT24+AT13</f>
        <v>2050</v>
      </c>
    </row>
    <row r="35" spans="1:46" ht="12.75">
      <c r="A35" s="72"/>
      <c r="B35" s="72"/>
      <c r="C35" s="72"/>
      <c r="D35" s="72"/>
      <c r="E35" s="72"/>
      <c r="F35" s="95"/>
      <c r="G35" s="95"/>
      <c r="H35" s="72"/>
      <c r="I35" s="72"/>
      <c r="J35" s="72"/>
      <c r="K35" s="72"/>
      <c r="L35" s="95"/>
      <c r="M35" s="95"/>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4"/>
      <c r="AN35" s="73"/>
      <c r="AO35" s="72"/>
      <c r="AP35" s="72"/>
      <c r="AQ35" s="72"/>
      <c r="AR35" s="72"/>
      <c r="AS35" s="72"/>
      <c r="AT35" s="75"/>
    </row>
    <row r="36" spans="6:46" ht="12.75">
      <c r="F36" s="7"/>
      <c r="G36" s="7"/>
      <c r="L36" s="7"/>
      <c r="M36" s="7"/>
      <c r="AM36" s="47"/>
      <c r="AN36" s="48"/>
      <c r="AT36" s="40"/>
    </row>
    <row r="37" spans="1:50" ht="12.75">
      <c r="A37" s="64" t="s">
        <v>31</v>
      </c>
      <c r="B37" s="58">
        <v>1608</v>
      </c>
      <c r="C37" s="3">
        <f>(B37*100)/AL37</f>
        <v>1.8408489885633823</v>
      </c>
      <c r="D37" s="6">
        <v>1274</v>
      </c>
      <c r="E37" s="3">
        <f>(D37*100)/AL37</f>
        <v>1.4584835891976051</v>
      </c>
      <c r="F37" s="6">
        <v>357</v>
      </c>
      <c r="G37" s="8">
        <f>(F37*100)/AL37</f>
        <v>0.4086959508191091</v>
      </c>
      <c r="H37" s="6">
        <v>24226</v>
      </c>
      <c r="I37" s="3">
        <f>(H37*100)/AL37</f>
        <v>27.734084326453047</v>
      </c>
      <c r="J37" s="6">
        <v>7927</v>
      </c>
      <c r="K37" s="3">
        <f>(J37*100)/AL37</f>
        <v>9.074881798720106</v>
      </c>
      <c r="L37" s="6">
        <v>346</v>
      </c>
      <c r="M37" s="8">
        <f>(L37*100)/AL37</f>
        <v>0.3961030783849069</v>
      </c>
      <c r="N37" s="4">
        <v>39302</v>
      </c>
      <c r="O37" s="5">
        <f>(N37*100)/AL37</f>
        <v>44.99318840081968</v>
      </c>
      <c r="P37" s="6">
        <v>670</v>
      </c>
      <c r="Q37" s="3">
        <f>(P37*100)/AL37</f>
        <v>0.7670204119014092</v>
      </c>
      <c r="R37" s="6">
        <v>5164</v>
      </c>
      <c r="S37" s="3">
        <f>(R37*100)/AL37</f>
        <v>5.9117812045654885</v>
      </c>
      <c r="T37" s="6">
        <v>257</v>
      </c>
      <c r="U37" s="3">
        <f>(T37*100)/AL37</f>
        <v>0.29421529232636146</v>
      </c>
      <c r="V37" s="2">
        <v>786</v>
      </c>
      <c r="W37" s="3">
        <f>(V37*100)/AL37</f>
        <v>0.8998179757529965</v>
      </c>
      <c r="X37" s="6">
        <v>190</v>
      </c>
      <c r="Y37" s="3">
        <f>(X37*100)/AT37</f>
        <v>5.545826036193812</v>
      </c>
      <c r="Z37" s="6">
        <v>709</v>
      </c>
      <c r="AA37" s="3">
        <f>(Z37*100)/AL37</f>
        <v>0.8116678687135809</v>
      </c>
      <c r="AB37" s="2">
        <v>1987</v>
      </c>
      <c r="AC37" s="3">
        <f>(AB37*100)/AL37</f>
        <v>2.274730684250896</v>
      </c>
      <c r="AD37" s="2">
        <v>263</v>
      </c>
      <c r="AE37" s="3">
        <f>(AD37*100)/AL37</f>
        <v>0.3010841318359263</v>
      </c>
      <c r="AF37" s="6">
        <v>276</v>
      </c>
      <c r="AG37" s="3">
        <f>(AF37*100)/AL37</f>
        <v>0.3159666174399835</v>
      </c>
      <c r="AH37" s="2">
        <v>501</v>
      </c>
      <c r="AI37" s="3">
        <f>(AH37*100)/AL37</f>
        <v>0.5735480990486658</v>
      </c>
      <c r="AJ37" s="6">
        <v>1508</v>
      </c>
      <c r="AK37" s="3">
        <f>(AJ37*100)/AL37</f>
        <v>1.7263683300706345</v>
      </c>
      <c r="AL37" s="13">
        <f>B37+D37+F37+H37+J37+L37+N37+P37+R37+T37+V37+X37+Z37+AB37+AD37+AF37+AH37+AJ37</f>
        <v>87351</v>
      </c>
      <c r="AM37" s="44">
        <f>N37-H37</f>
        <v>15076</v>
      </c>
      <c r="AN37" s="70">
        <f>O37-I37</f>
        <v>17.259104074366636</v>
      </c>
      <c r="AO37" s="6">
        <v>0</v>
      </c>
      <c r="AP37" s="2">
        <v>1736</v>
      </c>
      <c r="AQ37" s="6">
        <v>1</v>
      </c>
      <c r="AR37" s="6">
        <v>1616</v>
      </c>
      <c r="AS37" s="6">
        <v>73</v>
      </c>
      <c r="AT37" s="35">
        <f>SUM(AO37:AS37)</f>
        <v>3426</v>
      </c>
      <c r="AU37" s="2"/>
      <c r="AV37" s="2"/>
      <c r="AW37" s="2"/>
      <c r="AX37" s="2"/>
    </row>
    <row r="38" spans="1:46" ht="12.75">
      <c r="A38" s="72"/>
      <c r="B38" s="72"/>
      <c r="C38" s="72"/>
      <c r="D38" s="72"/>
      <c r="E38" s="72"/>
      <c r="F38" s="95"/>
      <c r="G38" s="95"/>
      <c r="H38" s="72"/>
      <c r="I38" s="72"/>
      <c r="J38" s="72"/>
      <c r="K38" s="72"/>
      <c r="L38" s="95"/>
      <c r="M38" s="95"/>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4"/>
      <c r="AN38" s="73"/>
      <c r="AO38" s="72"/>
      <c r="AP38" s="72"/>
      <c r="AQ38" s="72"/>
      <c r="AR38" s="72"/>
      <c r="AS38" s="72"/>
      <c r="AT38" s="75"/>
    </row>
    <row r="39" spans="6:46" ht="12.75">
      <c r="F39" s="7"/>
      <c r="G39" s="7"/>
      <c r="L39" s="7"/>
      <c r="M39" s="7"/>
      <c r="AM39" s="47"/>
      <c r="AN39" s="48"/>
      <c r="AT39" s="40"/>
    </row>
    <row r="40" spans="1:46" ht="12.75">
      <c r="A40" s="64" t="s">
        <v>32</v>
      </c>
      <c r="B40" s="57">
        <f>B34+B37</f>
        <v>3018</v>
      </c>
      <c r="C40" s="90">
        <f>(B40*100)/AL40</f>
        <v>1.7855452480121166</v>
      </c>
      <c r="D40" s="57">
        <f>D34+D37</f>
        <v>2271</v>
      </c>
      <c r="E40" s="90">
        <f>(D40*100)/AL40</f>
        <v>1.3435961756910262</v>
      </c>
      <c r="F40" s="58">
        <f>F34+F37</f>
        <v>599</v>
      </c>
      <c r="G40" s="88">
        <f>(F40*100)/AL40</f>
        <v>0.35438754259750094</v>
      </c>
      <c r="H40" s="57">
        <f>H34+H37</f>
        <v>60269</v>
      </c>
      <c r="I40" s="90">
        <f>(H40*100)/AL40</f>
        <v>35.657066452101475</v>
      </c>
      <c r="J40" s="57">
        <f>J34+J37</f>
        <v>14127</v>
      </c>
      <c r="K40" s="90">
        <f>(J40*100)/AL40</f>
        <v>8.357984664899659</v>
      </c>
      <c r="L40" s="58">
        <f>L34+L37</f>
        <v>677</v>
      </c>
      <c r="M40" s="88">
        <f>(L40*100)/AL40</f>
        <v>0.400534835289663</v>
      </c>
      <c r="N40" s="98">
        <f>N34+N37</f>
        <v>66701</v>
      </c>
      <c r="O40" s="99">
        <f>(N40*100)/AL40</f>
        <v>39.46244320333207</v>
      </c>
      <c r="P40" s="57">
        <f>P34+P37</f>
        <v>1120</v>
      </c>
      <c r="Q40" s="90">
        <f>(P40*100)/AL40</f>
        <v>0.6626277925028399</v>
      </c>
      <c r="R40" s="57">
        <f>R34+R37</f>
        <v>8831</v>
      </c>
      <c r="S40" s="90">
        <f>(R40*100)/AL40</f>
        <v>5.224701817493374</v>
      </c>
      <c r="T40" s="57">
        <f>T34+T37</f>
        <v>418</v>
      </c>
      <c r="U40" s="90">
        <f>(T40*100)/AL40</f>
        <v>0.24730215827338128</v>
      </c>
      <c r="V40" s="57">
        <f>V34+V37</f>
        <v>1325</v>
      </c>
      <c r="W40" s="90">
        <f>(V40*100)/AL40</f>
        <v>0.7839123438091632</v>
      </c>
      <c r="X40" s="57">
        <f>X34+X37</f>
        <v>317</v>
      </c>
      <c r="Y40" s="90">
        <f>(X40*100)/AT40</f>
        <v>5.788897005113221</v>
      </c>
      <c r="Z40" s="57">
        <f>Z34+Z37</f>
        <v>1371</v>
      </c>
      <c r="AA40" s="90">
        <f>(Z40*100)/AL40</f>
        <v>0.8111274138583869</v>
      </c>
      <c r="AB40" s="57">
        <f>AB34+AB37</f>
        <v>3475</v>
      </c>
      <c r="AC40" s="90">
        <f>(AB40*100)/AL40</f>
        <v>2.0559210526315788</v>
      </c>
      <c r="AD40" s="57">
        <f>AD34+AD37</f>
        <v>485</v>
      </c>
      <c r="AE40" s="90">
        <f>(AD40*100)/AL40</f>
        <v>0.28694149943203334</v>
      </c>
      <c r="AF40" s="57">
        <f>AF34+AF37</f>
        <v>401</v>
      </c>
      <c r="AG40" s="90">
        <f>(AF40*100)/AL40</f>
        <v>0.23724441499432034</v>
      </c>
      <c r="AH40" s="57">
        <f>AH34+AH37</f>
        <v>1047</v>
      </c>
      <c r="AI40" s="90">
        <f>(AH40*100)/AL40</f>
        <v>0.6194386595986369</v>
      </c>
      <c r="AJ40" s="57">
        <f>AJ34+AJ37</f>
        <v>2572</v>
      </c>
      <c r="AK40" s="90">
        <f>(AJ40*100)/AL40</f>
        <v>1.5216773949261644</v>
      </c>
      <c r="AL40" s="14">
        <f>AL34+AL37</f>
        <v>169024</v>
      </c>
      <c r="AM40" s="44">
        <f>N40-H40</f>
        <v>6432</v>
      </c>
      <c r="AN40" s="70">
        <f>O40-I40</f>
        <v>3.8053767512305967</v>
      </c>
      <c r="AO40" s="57">
        <f aca="true" t="shared" si="43" ref="AO40:AT40">AO34+AO37</f>
        <v>0</v>
      </c>
      <c r="AP40" s="57">
        <f t="shared" si="43"/>
        <v>2788</v>
      </c>
      <c r="AQ40" s="57">
        <f t="shared" si="43"/>
        <v>2</v>
      </c>
      <c r="AR40" s="57">
        <f t="shared" si="43"/>
        <v>2559</v>
      </c>
      <c r="AS40" s="57">
        <f t="shared" si="43"/>
        <v>127</v>
      </c>
      <c r="AT40" s="55">
        <f t="shared" si="43"/>
        <v>5476</v>
      </c>
    </row>
    <row r="41" spans="1:46" ht="12.75">
      <c r="A41" s="72"/>
      <c r="B41" s="72"/>
      <c r="C41" s="72"/>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4"/>
      <c r="AN41" s="73"/>
      <c r="AO41" s="72"/>
      <c r="AP41" s="72"/>
      <c r="AQ41" s="72"/>
      <c r="AR41" s="72"/>
      <c r="AS41" s="72"/>
      <c r="AT41" s="75"/>
    </row>
  </sheetData>
  <sheetProtection/>
  <mergeCells count="2">
    <mergeCell ref="B1:AL1"/>
    <mergeCell ref="AO1:AT1"/>
  </mergeCells>
  <printOptions/>
  <pageMargins left="0.75" right="0.75" top="1" bottom="1" header="0.5" footer="0.5"/>
  <pageSetup orientation="portrait" paperSize="9" r:id="rId1"/>
  <ignoredErrors>
    <ignoredError sqref="C34 C40 M40 O40 E40 G40 Q40 I40 K40 S40 U40 AK29 U29 S29 Q29 O29 M29 K29 I29 G29 E29 C29 AK40 AK34 U34 S34 Q34 O34 M34 K34 I34 G34 E34 C13:U13 AI13:AK13 C24:U24 AI24:AK24 W29 W34 W40 W24 W13 Y13 Y24 Y29 AA29 AA24 AA13 AC13 AC24 AC29 AE29 AE24 AE13 AG13 AG24 AG29 AI29 Y34 AA34 AC34 AE34 AG34 AI34 Y40 AA40 AC40 AE40 AG40 AI40 AM12:AN12 AM17:AN17 AM20:AN2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Gray</dc:creator>
  <cp:keywords/>
  <dc:description/>
  <cp:lastModifiedBy>Colin</cp:lastModifiedBy>
  <dcterms:created xsi:type="dcterms:W3CDTF">2010-09-05T23:38:32Z</dcterms:created>
  <dcterms:modified xsi:type="dcterms:W3CDTF">2021-06-11T16:13:25Z</dcterms:modified>
  <cp:category/>
  <cp:version/>
  <cp:contentType/>
  <cp:contentStatus/>
</cp:coreProperties>
</file>